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trebo\Downloads\"/>
    </mc:Choice>
  </mc:AlternateContent>
  <xr:revisionPtr revIDLastSave="0" documentId="13_ncr:1_{BB12D6D0-3A42-43F6-891B-8253A158A503}" xr6:coauthVersionLast="47" xr6:coauthVersionMax="47" xr10:uidLastSave="{00000000-0000-0000-0000-000000000000}"/>
  <bookViews>
    <workbookView xWindow="1005" yWindow="-32205" windowWidth="28290" windowHeight="14085" tabRatio="500" activeTab="1" xr2:uid="{00000000-000D-0000-FFFF-FFFF00000000}"/>
  </bookViews>
  <sheets>
    <sheet name="How to Use" sheetId="1" r:id="rId1"/>
    <sheet name="Rubric" sheetId="2" r:id="rId2"/>
    <sheet name="Teams" sheetId="3" r:id="rId3"/>
    <sheet name="Judge 1" sheetId="4" r:id="rId4"/>
    <sheet name="Judge 2" sheetId="5" r:id="rId5"/>
    <sheet name="Judge 3" sheetId="6" r:id="rId6"/>
    <sheet name="Judge 4" sheetId="7" r:id="rId7"/>
    <sheet name="Judge 5" sheetId="8" r:id="rId8"/>
    <sheet name="Summary" sheetId="9" r:id="rId9"/>
  </sheets>
  <definedNames>
    <definedName name="_xlnm.Print_Titles" localSheetId="3">'Judge 1'!$6:$6</definedName>
    <definedName name="_xlnm.Print_Titles" localSheetId="4">'Judge 2'!$6:$6</definedName>
    <definedName name="_xlnm.Print_Titles" localSheetId="5">'Judge 3'!$6:$6</definedName>
    <definedName name="_xlnm.Print_Titles" localSheetId="6">'Judge 4'!$6:$6</definedName>
    <definedName name="_xlnm.Print_Titles" localSheetId="7">'Judge 5'!$6:$6</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E24" i="9" l="1"/>
  <c r="D24" i="9"/>
  <c r="C24" i="9"/>
  <c r="O24" i="9" s="1"/>
  <c r="B24" i="9"/>
  <c r="E23" i="9"/>
  <c r="D23" i="9"/>
  <c r="C23" i="9"/>
  <c r="O23" i="9" s="1"/>
  <c r="B23" i="9"/>
  <c r="E22" i="9"/>
  <c r="D22" i="9"/>
  <c r="C22" i="9"/>
  <c r="O22" i="9" s="1"/>
  <c r="B22" i="9"/>
  <c r="E21" i="9"/>
  <c r="D21" i="9"/>
  <c r="C21" i="9"/>
  <c r="O21" i="9" s="1"/>
  <c r="B21" i="9"/>
  <c r="E20" i="9"/>
  <c r="D20" i="9"/>
  <c r="C20" i="9"/>
  <c r="O20" i="9" s="1"/>
  <c r="B20" i="9"/>
  <c r="E19" i="9"/>
  <c r="D19" i="9"/>
  <c r="C19" i="9"/>
  <c r="O19" i="9" s="1"/>
  <c r="B19" i="9"/>
  <c r="E18" i="9"/>
  <c r="D18" i="9"/>
  <c r="C18" i="9"/>
  <c r="O18" i="9" s="1"/>
  <c r="B18" i="9"/>
  <c r="E17" i="9"/>
  <c r="D17" i="9"/>
  <c r="C17" i="9"/>
  <c r="O17" i="9" s="1"/>
  <c r="B17" i="9"/>
  <c r="E16" i="9"/>
  <c r="D16" i="9"/>
  <c r="C16" i="9"/>
  <c r="O16" i="9" s="1"/>
  <c r="B16" i="9"/>
  <c r="E15" i="9"/>
  <c r="D15" i="9"/>
  <c r="C15" i="9"/>
  <c r="O15" i="9" s="1"/>
  <c r="B15" i="9"/>
  <c r="E14" i="9"/>
  <c r="D14" i="9"/>
  <c r="C14" i="9"/>
  <c r="O14" i="9" s="1"/>
  <c r="B14" i="9"/>
  <c r="E13" i="9"/>
  <c r="D13" i="9"/>
  <c r="C13" i="9"/>
  <c r="O13" i="9" s="1"/>
  <c r="B13" i="9"/>
  <c r="E12" i="9"/>
  <c r="D12" i="9"/>
  <c r="C12" i="9"/>
  <c r="O12" i="9" s="1"/>
  <c r="B12" i="9"/>
  <c r="E11" i="9"/>
  <c r="D11" i="9"/>
  <c r="C11" i="9"/>
  <c r="O11" i="9" s="1"/>
  <c r="B11" i="9"/>
  <c r="E10" i="9"/>
  <c r="D10" i="9"/>
  <c r="C10" i="9"/>
  <c r="O10" i="9" s="1"/>
  <c r="B10" i="9"/>
  <c r="E9" i="9"/>
  <c r="D9" i="9"/>
  <c r="C9" i="9"/>
  <c r="O9" i="9" s="1"/>
  <c r="B9" i="9"/>
  <c r="E8" i="9"/>
  <c r="D8" i="9"/>
  <c r="C8" i="9"/>
  <c r="O8" i="9" s="1"/>
  <c r="B8" i="9"/>
  <c r="E7" i="9"/>
  <c r="D7" i="9"/>
  <c r="C7" i="9"/>
  <c r="O7" i="9" s="1"/>
  <c r="B7" i="9"/>
  <c r="E6" i="9"/>
  <c r="D6" i="9"/>
  <c r="C6" i="9"/>
  <c r="O6" i="9" s="1"/>
  <c r="B6" i="9"/>
  <c r="E5" i="9"/>
  <c r="D5" i="9"/>
  <c r="C5" i="9"/>
  <c r="O5" i="9" s="1"/>
  <c r="B5" i="9"/>
  <c r="J4" i="9"/>
  <c r="I4" i="9"/>
  <c r="H4" i="9"/>
  <c r="G4" i="9"/>
  <c r="F4" i="9"/>
  <c r="M26" i="8"/>
  <c r="C26" i="8"/>
  <c r="B26" i="8"/>
  <c r="A26" i="8"/>
  <c r="M25" i="8"/>
  <c r="C25" i="8"/>
  <c r="B25" i="8"/>
  <c r="A25" i="8"/>
  <c r="M24" i="8"/>
  <c r="C24" i="8"/>
  <c r="B24" i="8"/>
  <c r="A24" i="8"/>
  <c r="M23" i="8"/>
  <c r="C23" i="8"/>
  <c r="B23" i="8"/>
  <c r="A23" i="8"/>
  <c r="M22" i="8"/>
  <c r="C22" i="8"/>
  <c r="B22" i="8"/>
  <c r="A22" i="8"/>
  <c r="M21" i="8"/>
  <c r="C21" i="8"/>
  <c r="B21" i="8"/>
  <c r="A21" i="8"/>
  <c r="M20" i="8"/>
  <c r="C20" i="8"/>
  <c r="B20" i="8"/>
  <c r="A20" i="8"/>
  <c r="M19" i="8"/>
  <c r="C19" i="8"/>
  <c r="B19" i="8"/>
  <c r="A19" i="8"/>
  <c r="M18" i="8"/>
  <c r="C18" i="8"/>
  <c r="B18" i="8"/>
  <c r="A18" i="8"/>
  <c r="M17" i="8"/>
  <c r="C17" i="8"/>
  <c r="B17" i="8"/>
  <c r="A17" i="8"/>
  <c r="M16" i="8"/>
  <c r="C16" i="8"/>
  <c r="B16" i="8"/>
  <c r="A16" i="8"/>
  <c r="M15" i="8"/>
  <c r="C15" i="8"/>
  <c r="B15" i="8"/>
  <c r="A15" i="8"/>
  <c r="M14" i="8"/>
  <c r="C14" i="8"/>
  <c r="B14" i="8"/>
  <c r="A14" i="8"/>
  <c r="M13" i="8"/>
  <c r="C13" i="8"/>
  <c r="B13" i="8"/>
  <c r="A13" i="8"/>
  <c r="M12" i="8"/>
  <c r="C12" i="8"/>
  <c r="B12" i="8"/>
  <c r="A12" i="8"/>
  <c r="M11" i="8"/>
  <c r="C11" i="8"/>
  <c r="B11" i="8"/>
  <c r="A11" i="8"/>
  <c r="M10" i="8"/>
  <c r="C10" i="8"/>
  <c r="B10" i="8"/>
  <c r="A10" i="8"/>
  <c r="M9" i="8"/>
  <c r="C9" i="8"/>
  <c r="B9" i="8"/>
  <c r="A9" i="8"/>
  <c r="M8" i="8"/>
  <c r="C8" i="8"/>
  <c r="B8" i="8"/>
  <c r="A8" i="8"/>
  <c r="M7" i="8"/>
  <c r="C7" i="8"/>
  <c r="B7" i="8"/>
  <c r="A7" i="8"/>
  <c r="K5" i="8"/>
  <c r="J5" i="8"/>
  <c r="I5" i="8"/>
  <c r="H5" i="8"/>
  <c r="G5" i="8"/>
  <c r="F5" i="8"/>
  <c r="E5" i="8"/>
  <c r="M26" i="7"/>
  <c r="C26" i="7"/>
  <c r="B26" i="7"/>
  <c r="A26" i="7"/>
  <c r="M25" i="7"/>
  <c r="C25" i="7"/>
  <c r="B25" i="7"/>
  <c r="A25" i="7"/>
  <c r="M24" i="7"/>
  <c r="C24" i="7"/>
  <c r="B24" i="7"/>
  <c r="A24" i="7"/>
  <c r="M23" i="7"/>
  <c r="C23" i="7"/>
  <c r="B23" i="7"/>
  <c r="A23" i="7"/>
  <c r="M22" i="7"/>
  <c r="C22" i="7"/>
  <c r="B22" i="7"/>
  <c r="A22" i="7"/>
  <c r="M21" i="7"/>
  <c r="C21" i="7"/>
  <c r="B21" i="7"/>
  <c r="A21" i="7"/>
  <c r="M20" i="7"/>
  <c r="C20" i="7"/>
  <c r="B20" i="7"/>
  <c r="A20" i="7"/>
  <c r="M19" i="7"/>
  <c r="C19" i="7"/>
  <c r="B19" i="7"/>
  <c r="A19" i="7"/>
  <c r="M18" i="7"/>
  <c r="C18" i="7"/>
  <c r="B18" i="7"/>
  <c r="A18" i="7"/>
  <c r="M17" i="7"/>
  <c r="C17" i="7"/>
  <c r="B17" i="7"/>
  <c r="A17" i="7"/>
  <c r="M16" i="7"/>
  <c r="C16" i="7"/>
  <c r="B16" i="7"/>
  <c r="A16" i="7"/>
  <c r="M15" i="7"/>
  <c r="C15" i="7"/>
  <c r="B15" i="7"/>
  <c r="A15" i="7"/>
  <c r="M14" i="7"/>
  <c r="C14" i="7"/>
  <c r="B14" i="7"/>
  <c r="A14" i="7"/>
  <c r="M13" i="7"/>
  <c r="C13" i="7"/>
  <c r="B13" i="7"/>
  <c r="A13" i="7"/>
  <c r="M12" i="7"/>
  <c r="C12" i="7"/>
  <c r="B12" i="7"/>
  <c r="A12" i="7"/>
  <c r="M11" i="7"/>
  <c r="C11" i="7"/>
  <c r="B11" i="7"/>
  <c r="A11" i="7"/>
  <c r="M10" i="7"/>
  <c r="C10" i="7"/>
  <c r="B10" i="7"/>
  <c r="A10" i="7"/>
  <c r="M9" i="7"/>
  <c r="C9" i="7"/>
  <c r="B9" i="7"/>
  <c r="A9" i="7"/>
  <c r="M8" i="7"/>
  <c r="C8" i="7"/>
  <c r="B8" i="7"/>
  <c r="A8" i="7"/>
  <c r="M7" i="7"/>
  <c r="C7" i="7"/>
  <c r="B7" i="7"/>
  <c r="A7" i="7"/>
  <c r="K5" i="7"/>
  <c r="J5" i="7"/>
  <c r="I5" i="7"/>
  <c r="H5" i="7"/>
  <c r="G5" i="7"/>
  <c r="F5" i="7"/>
  <c r="E5" i="7"/>
  <c r="M26" i="6"/>
  <c r="C26" i="6"/>
  <c r="B26" i="6"/>
  <c r="A26" i="6"/>
  <c r="M25" i="6"/>
  <c r="C25" i="6"/>
  <c r="B25" i="6"/>
  <c r="A25" i="6"/>
  <c r="M24" i="6"/>
  <c r="C24" i="6"/>
  <c r="B24" i="6"/>
  <c r="A24" i="6"/>
  <c r="M23" i="6"/>
  <c r="C23" i="6"/>
  <c r="B23" i="6"/>
  <c r="A23" i="6"/>
  <c r="M22" i="6"/>
  <c r="C22" i="6"/>
  <c r="B22" i="6"/>
  <c r="A22" i="6"/>
  <c r="M21" i="6"/>
  <c r="C21" i="6"/>
  <c r="B21" i="6"/>
  <c r="A21" i="6"/>
  <c r="M20" i="6"/>
  <c r="C20" i="6"/>
  <c r="B20" i="6"/>
  <c r="A20" i="6"/>
  <c r="M19" i="6"/>
  <c r="C19" i="6"/>
  <c r="B19" i="6"/>
  <c r="A19" i="6"/>
  <c r="M18" i="6"/>
  <c r="C18" i="6"/>
  <c r="B18" i="6"/>
  <c r="A18" i="6"/>
  <c r="N17" i="6"/>
  <c r="M17" i="6"/>
  <c r="O17" i="6" s="1"/>
  <c r="H15" i="9" s="1"/>
  <c r="C17" i="6"/>
  <c r="B17" i="6"/>
  <c r="A17" i="6"/>
  <c r="M16" i="6"/>
  <c r="C16" i="6"/>
  <c r="B16" i="6"/>
  <c r="A16" i="6"/>
  <c r="M15" i="6"/>
  <c r="C15" i="6"/>
  <c r="B15" i="6"/>
  <c r="A15" i="6"/>
  <c r="M14" i="6"/>
  <c r="C14" i="6"/>
  <c r="B14" i="6"/>
  <c r="A14" i="6"/>
  <c r="M13" i="6"/>
  <c r="C13" i="6"/>
  <c r="B13" i="6"/>
  <c r="A13" i="6"/>
  <c r="M12" i="6"/>
  <c r="C12" i="6"/>
  <c r="B12" i="6"/>
  <c r="A12" i="6"/>
  <c r="M11" i="6"/>
  <c r="C11" i="6"/>
  <c r="B11" i="6"/>
  <c r="A11" i="6"/>
  <c r="M10" i="6"/>
  <c r="C10" i="6"/>
  <c r="B10" i="6"/>
  <c r="A10" i="6"/>
  <c r="M9" i="6"/>
  <c r="C9" i="6"/>
  <c r="B9" i="6"/>
  <c r="A9" i="6"/>
  <c r="M8" i="6"/>
  <c r="C8" i="6"/>
  <c r="B8" i="6"/>
  <c r="A8" i="6"/>
  <c r="M7" i="6"/>
  <c r="C7" i="6"/>
  <c r="B7" i="6"/>
  <c r="A7" i="6"/>
  <c r="K5" i="6"/>
  <c r="J5" i="6"/>
  <c r="I5" i="6"/>
  <c r="H5" i="6"/>
  <c r="G5" i="6"/>
  <c r="F5" i="6"/>
  <c r="E5" i="6"/>
  <c r="M26" i="5"/>
  <c r="C26" i="5"/>
  <c r="B26" i="5"/>
  <c r="A26" i="5"/>
  <c r="M25" i="5"/>
  <c r="C25" i="5"/>
  <c r="B25" i="5"/>
  <c r="A25" i="5"/>
  <c r="M24" i="5"/>
  <c r="C24" i="5"/>
  <c r="B24" i="5"/>
  <c r="A24" i="5"/>
  <c r="M23" i="5"/>
  <c r="C23" i="5"/>
  <c r="B23" i="5"/>
  <c r="A23" i="5"/>
  <c r="M22" i="5"/>
  <c r="C22" i="5"/>
  <c r="B22" i="5"/>
  <c r="A22" i="5"/>
  <c r="M21" i="5"/>
  <c r="C21" i="5"/>
  <c r="B21" i="5"/>
  <c r="A21" i="5"/>
  <c r="M20" i="5"/>
  <c r="C20" i="5"/>
  <c r="B20" i="5"/>
  <c r="A20" i="5"/>
  <c r="M19" i="5"/>
  <c r="C19" i="5"/>
  <c r="B19" i="5"/>
  <c r="A19" i="5"/>
  <c r="M18" i="5"/>
  <c r="C18" i="5"/>
  <c r="B18" i="5"/>
  <c r="A18" i="5"/>
  <c r="M17" i="5"/>
  <c r="C17" i="5"/>
  <c r="B17" i="5"/>
  <c r="A17" i="5"/>
  <c r="M16" i="5"/>
  <c r="C16" i="5"/>
  <c r="B16" i="5"/>
  <c r="A16" i="5"/>
  <c r="M15" i="5"/>
  <c r="C15" i="5"/>
  <c r="B15" i="5"/>
  <c r="A15" i="5"/>
  <c r="M14" i="5"/>
  <c r="C14" i="5"/>
  <c r="B14" i="5"/>
  <c r="A14" i="5"/>
  <c r="M13" i="5"/>
  <c r="C13" i="5"/>
  <c r="B13" i="5"/>
  <c r="A13" i="5"/>
  <c r="M12" i="5"/>
  <c r="C12" i="5"/>
  <c r="B12" i="5"/>
  <c r="A12" i="5"/>
  <c r="M11" i="5"/>
  <c r="C11" i="5"/>
  <c r="B11" i="5"/>
  <c r="A11" i="5"/>
  <c r="M10" i="5"/>
  <c r="C10" i="5"/>
  <c r="B10" i="5"/>
  <c r="A10" i="5"/>
  <c r="M9" i="5"/>
  <c r="C9" i="5"/>
  <c r="B9" i="5"/>
  <c r="A9" i="5"/>
  <c r="M8" i="5"/>
  <c r="C8" i="5"/>
  <c r="B8" i="5"/>
  <c r="A8" i="5"/>
  <c r="N7" i="5"/>
  <c r="M7" i="5"/>
  <c r="O7" i="5" s="1"/>
  <c r="C7" i="5"/>
  <c r="B7" i="5"/>
  <c r="A7" i="5"/>
  <c r="K5" i="5"/>
  <c r="J5" i="5"/>
  <c r="I5" i="5"/>
  <c r="H5" i="5"/>
  <c r="G5" i="5"/>
  <c r="F5" i="5"/>
  <c r="E5" i="5"/>
  <c r="M26" i="4"/>
  <c r="C26" i="4"/>
  <c r="B26" i="4"/>
  <c r="A26" i="4"/>
  <c r="M25" i="4"/>
  <c r="C25" i="4"/>
  <c r="B25" i="4"/>
  <c r="A25" i="4"/>
  <c r="M24" i="4"/>
  <c r="C24" i="4"/>
  <c r="B24" i="4"/>
  <c r="A24" i="4"/>
  <c r="M23" i="4"/>
  <c r="C23" i="4"/>
  <c r="B23" i="4"/>
  <c r="A23" i="4"/>
  <c r="M22" i="4"/>
  <c r="C22" i="4"/>
  <c r="B22" i="4"/>
  <c r="A22" i="4"/>
  <c r="M21" i="4"/>
  <c r="C21" i="4"/>
  <c r="B21" i="4"/>
  <c r="A21" i="4"/>
  <c r="M20" i="4"/>
  <c r="C20" i="4"/>
  <c r="B20" i="4"/>
  <c r="A20" i="4"/>
  <c r="M19" i="4"/>
  <c r="C19" i="4"/>
  <c r="B19" i="4"/>
  <c r="A19" i="4"/>
  <c r="M18" i="4"/>
  <c r="C18" i="4"/>
  <c r="B18" i="4"/>
  <c r="A18" i="4"/>
  <c r="M17" i="4"/>
  <c r="C17" i="4"/>
  <c r="B17" i="4"/>
  <c r="A17" i="4"/>
  <c r="M16" i="4"/>
  <c r="C16" i="4"/>
  <c r="B16" i="4"/>
  <c r="A16" i="4"/>
  <c r="M15" i="4"/>
  <c r="C15" i="4"/>
  <c r="B15" i="4"/>
  <c r="A15" i="4"/>
  <c r="M14" i="4"/>
  <c r="C14" i="4"/>
  <c r="B14" i="4"/>
  <c r="A14" i="4"/>
  <c r="M13" i="4"/>
  <c r="C13" i="4"/>
  <c r="B13" i="4"/>
  <c r="A13" i="4"/>
  <c r="M12" i="4"/>
  <c r="C12" i="4"/>
  <c r="B12" i="4"/>
  <c r="A12" i="4"/>
  <c r="M11" i="4"/>
  <c r="C11" i="4"/>
  <c r="B11" i="4"/>
  <c r="A11" i="4"/>
  <c r="M10" i="4"/>
  <c r="C10" i="4"/>
  <c r="B10" i="4"/>
  <c r="A10" i="4"/>
  <c r="M9" i="4"/>
  <c r="C9" i="4"/>
  <c r="B9" i="4"/>
  <c r="A9" i="4"/>
  <c r="M8" i="4"/>
  <c r="C8" i="4"/>
  <c r="B8" i="4"/>
  <c r="A8" i="4"/>
  <c r="M7" i="4"/>
  <c r="C7" i="4"/>
  <c r="B7" i="4"/>
  <c r="A7" i="4"/>
  <c r="K5" i="4"/>
  <c r="J5" i="4"/>
  <c r="I5" i="4"/>
  <c r="H5" i="4"/>
  <c r="G5" i="4"/>
  <c r="F5" i="4"/>
  <c r="E5" i="4"/>
  <c r="B12" i="2"/>
  <c r="C12" i="2" s="1"/>
  <c r="L26" i="1"/>
  <c r="K26" i="1"/>
  <c r="M26" i="1" s="1"/>
  <c r="N26" i="8" l="1"/>
  <c r="O26" i="8"/>
  <c r="J24" i="9" s="1"/>
  <c r="O25" i="8"/>
  <c r="J23" i="9" s="1"/>
  <c r="N25" i="8"/>
  <c r="N24" i="8"/>
  <c r="O24" i="8"/>
  <c r="J22" i="9" s="1"/>
  <c r="O23" i="8"/>
  <c r="J21" i="9" s="1"/>
  <c r="N23" i="8"/>
  <c r="O22" i="8"/>
  <c r="J20" i="9" s="1"/>
  <c r="N22" i="8"/>
  <c r="O21" i="8"/>
  <c r="J19" i="9" s="1"/>
  <c r="N21" i="8"/>
  <c r="O20" i="8"/>
  <c r="J18" i="9" s="1"/>
  <c r="N20" i="8"/>
  <c r="O19" i="8"/>
  <c r="J17" i="9" s="1"/>
  <c r="N19" i="8"/>
  <c r="O18" i="8"/>
  <c r="J16" i="9" s="1"/>
  <c r="N18" i="8"/>
  <c r="O17" i="8"/>
  <c r="J15" i="9" s="1"/>
  <c r="N17" i="8"/>
  <c r="N16" i="8"/>
  <c r="O16" i="8"/>
  <c r="J14" i="9" s="1"/>
  <c r="O15" i="8"/>
  <c r="J13" i="9" s="1"/>
  <c r="N15" i="8"/>
  <c r="O14" i="8"/>
  <c r="J12" i="9" s="1"/>
  <c r="N14" i="8"/>
  <c r="N13" i="8"/>
  <c r="O13" i="8"/>
  <c r="J11" i="9" s="1"/>
  <c r="N12" i="8"/>
  <c r="O12" i="8"/>
  <c r="J10" i="9" s="1"/>
  <c r="O11" i="8"/>
  <c r="J9" i="9" s="1"/>
  <c r="N11" i="8"/>
  <c r="O10" i="8"/>
  <c r="J8" i="9" s="1"/>
  <c r="N10" i="8"/>
  <c r="N9" i="8"/>
  <c r="O9" i="8"/>
  <c r="J7" i="9" s="1"/>
  <c r="O8" i="8"/>
  <c r="J6" i="9" s="1"/>
  <c r="N8" i="8"/>
  <c r="O7" i="8"/>
  <c r="N7" i="8"/>
  <c r="N26" i="7"/>
  <c r="O26" i="7"/>
  <c r="I24" i="9" s="1"/>
  <c r="O25" i="7"/>
  <c r="I23" i="9" s="1"/>
  <c r="N25" i="7"/>
  <c r="N24" i="7"/>
  <c r="O24" i="7"/>
  <c r="I22" i="9" s="1"/>
  <c r="O23" i="7"/>
  <c r="I21" i="9" s="1"/>
  <c r="N23" i="7"/>
  <c r="O22" i="7"/>
  <c r="I20" i="9" s="1"/>
  <c r="N22" i="7"/>
  <c r="O21" i="7"/>
  <c r="I19" i="9" s="1"/>
  <c r="N21" i="7"/>
  <c r="O20" i="7"/>
  <c r="I18" i="9" s="1"/>
  <c r="N20" i="7"/>
  <c r="N19" i="7"/>
  <c r="O19" i="7"/>
  <c r="I17" i="9" s="1"/>
  <c r="O18" i="7"/>
  <c r="I16" i="9" s="1"/>
  <c r="N18" i="7"/>
  <c r="N17" i="7"/>
  <c r="O17" i="7"/>
  <c r="I15" i="9" s="1"/>
  <c r="O16" i="7"/>
  <c r="I14" i="9" s="1"/>
  <c r="N16" i="7"/>
  <c r="O15" i="7"/>
  <c r="I13" i="9" s="1"/>
  <c r="N15" i="7"/>
  <c r="N14" i="7"/>
  <c r="O14" i="7"/>
  <c r="I12" i="9" s="1"/>
  <c r="N13" i="7"/>
  <c r="O13" i="7"/>
  <c r="I11" i="9" s="1"/>
  <c r="O12" i="7"/>
  <c r="I10" i="9" s="1"/>
  <c r="N12" i="7"/>
  <c r="O11" i="7"/>
  <c r="I9" i="9" s="1"/>
  <c r="N11" i="7"/>
  <c r="N10" i="7"/>
  <c r="O10" i="7"/>
  <c r="I8" i="9" s="1"/>
  <c r="N9" i="7"/>
  <c r="O9" i="7"/>
  <c r="I7" i="9" s="1"/>
  <c r="N8" i="7"/>
  <c r="O8" i="7"/>
  <c r="I6" i="9" s="1"/>
  <c r="N7" i="7"/>
  <c r="O7" i="7"/>
  <c r="O26" i="6"/>
  <c r="H24" i="9" s="1"/>
  <c r="N26" i="6"/>
  <c r="N25" i="6"/>
  <c r="O25" i="6"/>
  <c r="H23" i="9" s="1"/>
  <c r="O24" i="6"/>
  <c r="H22" i="9" s="1"/>
  <c r="N24" i="6"/>
  <c r="N23" i="6"/>
  <c r="O23" i="6"/>
  <c r="H21" i="9" s="1"/>
  <c r="N22" i="6"/>
  <c r="O22" i="6"/>
  <c r="H20" i="9" s="1"/>
  <c r="N21" i="6"/>
  <c r="O21" i="6"/>
  <c r="H19" i="9" s="1"/>
  <c r="O20" i="6"/>
  <c r="H18" i="9" s="1"/>
  <c r="N20" i="6"/>
  <c r="O19" i="6"/>
  <c r="H17" i="9" s="1"/>
  <c r="N19" i="6"/>
  <c r="O18" i="6"/>
  <c r="H16" i="9" s="1"/>
  <c r="N18" i="6"/>
  <c r="N16" i="6"/>
  <c r="O16" i="6"/>
  <c r="H14" i="9" s="1"/>
  <c r="N15" i="6"/>
  <c r="O15" i="6"/>
  <c r="H13" i="9" s="1"/>
  <c r="N14" i="6"/>
  <c r="O14" i="6"/>
  <c r="H12" i="9" s="1"/>
  <c r="N13" i="6"/>
  <c r="O13" i="6"/>
  <c r="H11" i="9" s="1"/>
  <c r="N12" i="6"/>
  <c r="O12" i="6"/>
  <c r="H10" i="9" s="1"/>
  <c r="N11" i="6"/>
  <c r="O11" i="6"/>
  <c r="H9" i="9" s="1"/>
  <c r="O10" i="6"/>
  <c r="H8" i="9" s="1"/>
  <c r="N10" i="6"/>
  <c r="N9" i="6"/>
  <c r="O9" i="6"/>
  <c r="H7" i="9" s="1"/>
  <c r="N8" i="6"/>
  <c r="O8" i="6"/>
  <c r="H6" i="9" s="1"/>
  <c r="N7" i="6"/>
  <c r="O7" i="6"/>
  <c r="O26" i="5"/>
  <c r="G24" i="9" s="1"/>
  <c r="N26" i="5"/>
  <c r="N25" i="5"/>
  <c r="O25" i="5"/>
  <c r="G23" i="9" s="1"/>
  <c r="O24" i="5"/>
  <c r="G22" i="9" s="1"/>
  <c r="N24" i="5"/>
  <c r="N23" i="5"/>
  <c r="O23" i="5"/>
  <c r="G21" i="9" s="1"/>
  <c r="N22" i="5"/>
  <c r="O22" i="5"/>
  <c r="G20" i="9" s="1"/>
  <c r="O21" i="5"/>
  <c r="G19" i="9" s="1"/>
  <c r="N21" i="5"/>
  <c r="O20" i="5"/>
  <c r="G18" i="9" s="1"/>
  <c r="N20" i="5"/>
  <c r="O19" i="5"/>
  <c r="G17" i="9" s="1"/>
  <c r="N19" i="5"/>
  <c r="O18" i="5"/>
  <c r="G16" i="9" s="1"/>
  <c r="N18" i="5"/>
  <c r="N17" i="5"/>
  <c r="O17" i="5"/>
  <c r="G15" i="9" s="1"/>
  <c r="O16" i="5"/>
  <c r="G14" i="9" s="1"/>
  <c r="N16" i="5"/>
  <c r="O15" i="5"/>
  <c r="G13" i="9" s="1"/>
  <c r="N15" i="5"/>
  <c r="O14" i="5"/>
  <c r="G12" i="9" s="1"/>
  <c r="N14" i="5"/>
  <c r="O13" i="5"/>
  <c r="G11" i="9" s="1"/>
  <c r="N13" i="5"/>
  <c r="O12" i="5"/>
  <c r="G10" i="9" s="1"/>
  <c r="N12" i="5"/>
  <c r="O11" i="5"/>
  <c r="G9" i="9" s="1"/>
  <c r="N11" i="5"/>
  <c r="O10" i="5"/>
  <c r="G8" i="9" s="1"/>
  <c r="N10" i="5"/>
  <c r="N9" i="5"/>
  <c r="O9" i="5"/>
  <c r="G7" i="9" s="1"/>
  <c r="O8" i="5"/>
  <c r="G6" i="9" s="1"/>
  <c r="N8" i="5"/>
  <c r="G5" i="9"/>
  <c r="B4" i="5"/>
  <c r="O26" i="4"/>
  <c r="F24" i="9" s="1"/>
  <c r="K24" i="9" s="1"/>
  <c r="N26" i="4"/>
  <c r="O25" i="4"/>
  <c r="F23" i="9" s="1"/>
  <c r="K23" i="9" s="1"/>
  <c r="N25" i="4"/>
  <c r="O24" i="4"/>
  <c r="F22" i="9" s="1"/>
  <c r="N24" i="4"/>
  <c r="O23" i="4"/>
  <c r="F21" i="9" s="1"/>
  <c r="K21" i="9" s="1"/>
  <c r="N23" i="4"/>
  <c r="O22" i="4"/>
  <c r="F20" i="9" s="1"/>
  <c r="K20" i="9" s="1"/>
  <c r="N22" i="4"/>
  <c r="O21" i="4"/>
  <c r="F19" i="9" s="1"/>
  <c r="K19" i="9" s="1"/>
  <c r="N21" i="4"/>
  <c r="N20" i="4"/>
  <c r="O20" i="4"/>
  <c r="F18" i="9" s="1"/>
  <c r="K18" i="9" s="1"/>
  <c r="O19" i="4"/>
  <c r="F17" i="9" s="1"/>
  <c r="K17" i="9" s="1"/>
  <c r="N19" i="4"/>
  <c r="N18" i="4"/>
  <c r="O18" i="4"/>
  <c r="F16" i="9" s="1"/>
  <c r="K16" i="9" s="1"/>
  <c r="O17" i="4"/>
  <c r="F15" i="9" s="1"/>
  <c r="N17" i="4"/>
  <c r="O16" i="4"/>
  <c r="F14" i="9" s="1"/>
  <c r="N16" i="4"/>
  <c r="O15" i="4"/>
  <c r="F13" i="9" s="1"/>
  <c r="N15" i="4"/>
  <c r="O14" i="4"/>
  <c r="F12" i="9" s="1"/>
  <c r="N14" i="4"/>
  <c r="O13" i="4"/>
  <c r="F11" i="9" s="1"/>
  <c r="N13" i="4"/>
  <c r="O12" i="4"/>
  <c r="F10" i="9" s="1"/>
  <c r="K10" i="9" s="1"/>
  <c r="N12" i="4"/>
  <c r="O11" i="4"/>
  <c r="F9" i="9" s="1"/>
  <c r="N11" i="4"/>
  <c r="O10" i="4"/>
  <c r="F8" i="9" s="1"/>
  <c r="N10" i="4"/>
  <c r="O9" i="4"/>
  <c r="F7" i="9" s="1"/>
  <c r="N9" i="4"/>
  <c r="O8" i="4"/>
  <c r="F6" i="9" s="1"/>
  <c r="N8" i="4"/>
  <c r="O7" i="4"/>
  <c r="N7" i="4"/>
  <c r="J5" i="9" l="1"/>
  <c r="B4" i="8"/>
  <c r="I5" i="9"/>
  <c r="B4" i="7"/>
  <c r="H5" i="9"/>
  <c r="B4" i="6"/>
  <c r="L24" i="9"/>
  <c r="A24" i="9" s="1"/>
  <c r="M24" i="9"/>
  <c r="N24" i="9"/>
  <c r="L23" i="9"/>
  <c r="A23" i="9" s="1"/>
  <c r="M23" i="9"/>
  <c r="N23" i="9"/>
  <c r="L21" i="9"/>
  <c r="A21" i="9" s="1"/>
  <c r="M21" i="9"/>
  <c r="N21" i="9"/>
  <c r="L20" i="9"/>
  <c r="A20" i="9" s="1"/>
  <c r="M20" i="9"/>
  <c r="N20" i="9"/>
  <c r="L19" i="9"/>
  <c r="A19" i="9" s="1"/>
  <c r="M19" i="9"/>
  <c r="N19" i="9"/>
  <c r="L18" i="9"/>
  <c r="A18" i="9" s="1"/>
  <c r="M18" i="9"/>
  <c r="N18" i="9"/>
  <c r="L17" i="9"/>
  <c r="A17" i="9" s="1"/>
  <c r="M17" i="9"/>
  <c r="N17" i="9"/>
  <c r="L16" i="9"/>
  <c r="A16" i="9" s="1"/>
  <c r="M16" i="9"/>
  <c r="N16" i="9"/>
  <c r="L10" i="9"/>
  <c r="A10" i="9" s="1"/>
  <c r="M10" i="9"/>
  <c r="N10" i="9"/>
  <c r="F5" i="9"/>
  <c r="K5" i="9" s="1"/>
  <c r="B4" i="4"/>
  <c r="K12" i="9"/>
  <c r="K8" i="9"/>
  <c r="K22" i="9"/>
  <c r="K15" i="9"/>
  <c r="K14" i="9"/>
  <c r="K13" i="9"/>
  <c r="K11" i="9"/>
  <c r="K9" i="9"/>
  <c r="K7" i="9"/>
  <c r="K6" i="9"/>
  <c r="L5" i="9" l="1"/>
  <c r="A5" i="9" s="1"/>
  <c r="M5" i="9"/>
  <c r="N5" i="9"/>
  <c r="N12" i="9"/>
  <c r="M12" i="9"/>
  <c r="L12" i="9"/>
  <c r="A12" i="9" s="1"/>
  <c r="N8" i="9"/>
  <c r="M8" i="9"/>
  <c r="L8" i="9"/>
  <c r="A8" i="9" s="1"/>
  <c r="N22" i="9"/>
  <c r="M22" i="9"/>
  <c r="L22" i="9"/>
  <c r="A22" i="9" s="1"/>
  <c r="N15" i="9"/>
  <c r="M15" i="9"/>
  <c r="L15" i="9"/>
  <c r="A15" i="9" s="1"/>
  <c r="N14" i="9"/>
  <c r="M14" i="9"/>
  <c r="L14" i="9"/>
  <c r="A14" i="9" s="1"/>
  <c r="N13" i="9"/>
  <c r="M13" i="9"/>
  <c r="L13" i="9"/>
  <c r="A13" i="9" s="1"/>
  <c r="N11" i="9"/>
  <c r="M11" i="9"/>
  <c r="L11" i="9"/>
  <c r="A11" i="9" s="1"/>
  <c r="N9" i="9"/>
  <c r="M9" i="9"/>
  <c r="L9" i="9"/>
  <c r="A9" i="9" s="1"/>
  <c r="L7" i="9"/>
  <c r="A7" i="9" s="1"/>
  <c r="N7" i="9"/>
  <c r="M7" i="9"/>
  <c r="M6" i="9"/>
  <c r="L6" i="9"/>
  <c r="A6" i="9" s="1"/>
  <c r="N6" i="9"/>
</calcChain>
</file>

<file path=xl/sharedStrings.xml><?xml version="1.0" encoding="utf-8"?>
<sst xmlns="http://schemas.openxmlformats.org/spreadsheetml/2006/main" count="280" uniqueCount="172">
  <si>
    <t>Qiskit Fall Fest — Judging Workbook</t>
  </si>
  <si>
    <t>Read this first. Takes 2 minutes.</t>
  </si>
  <si>
    <t>For organizers (before judging)</t>
  </si>
  <si>
    <t>1. Fill in the Teams tab (up to 20 teams). Names flow into every judge sheet automatically.</t>
  </si>
  <si>
    <t>2. Review weights and hardware bonus points on the Rubric tab (blue values). Weights must total 100%.</t>
  </si>
  <si>
    <t>3. Assign each judge a numbered sheet (Judge 1–5). If sharing one file, give each judge only their own tab; or send each judge a copy and paste their tab back in.</t>
  </si>
  <si>
    <t>For judges</t>
  </si>
  <si>
    <t>1. Type your name in the yellow 'Judge name' cell at the top of your sheet.</t>
  </si>
  <si>
    <t>3. Pick the Hardware Tier: Simulator only (+0), Real quantum device (+3), or Real device + noise analysis (+5). Ask the team to show job results if unsure.</t>
  </si>
  <si>
    <t>5. If you mentored, advised or know a team personally, set Conflict = Y. Their row greys out and your score is excluded.</t>
  </si>
  <si>
    <t>6. Totals calculate automatically. An orange team name means you haven't finished scoring that team.</t>
  </si>
  <si>
    <t>Non-technical judges</t>
  </si>
  <si>
    <t>How the score works</t>
  </si>
  <si>
    <t>Weighted Score = Σ (criterion score × weight) ÷ 5 × 100  → out of 100.   Total = Weighted Score + Hardware Bonus (max 105).</t>
  </si>
  <si>
    <t>The Summary tab averages all non-conflicted judges, ranks teams, and flags teams where judges disagree by 20+ points so the panel can discuss before finalising.</t>
  </si>
  <si>
    <t>Example of a completed row</t>
  </si>
  <si>
    <t>Team</t>
  </si>
  <si>
    <t>Problem</t>
  </si>
  <si>
    <t>Quantum</t>
  </si>
  <si>
    <t>Technical</t>
  </si>
  <si>
    <t>Results</t>
  </si>
  <si>
    <t>Innovation</t>
  </si>
  <si>
    <t>Presentation</t>
  </si>
  <si>
    <t>Q&amp;A</t>
  </si>
  <si>
    <t>Hardware Tier</t>
  </si>
  <si>
    <t>Weighted</t>
  </si>
  <si>
    <t>Bonus</t>
  </si>
  <si>
    <t>Total</t>
  </si>
  <si>
    <t>Strength</t>
  </si>
  <si>
    <t>Improve</t>
  </si>
  <si>
    <t>Real quantum device</t>
  </si>
  <si>
    <t>Very clear story; great visual of the routing problem.</t>
  </si>
  <si>
    <t>Compare results against a classical solver to show where quantum stands today.</t>
  </si>
  <si>
    <t>Example only — this row is not counted in any results.</t>
  </si>
  <si>
    <t>Score each criterion 1–5. Weights convert scores to a total out of 100; hardware bonus adds up to +5.</t>
  </si>
  <si>
    <t>Criterion</t>
  </si>
  <si>
    <t>Weight</t>
  </si>
  <si>
    <t>What it measures</t>
  </si>
  <si>
    <t>1 – Beginning</t>
  </si>
  <si>
    <t>2 – Developing</t>
  </si>
  <si>
    <t>3 – Proficient</t>
  </si>
  <si>
    <t>4 – Strong</t>
  </si>
  <si>
    <t>5 – Exceptional</t>
  </si>
  <si>
    <t>Questions judges can ask</t>
  </si>
  <si>
    <t>Problem Definition &amp; Relevance</t>
  </si>
  <si>
    <t>Is there a clear, meaningful problem? Does the team explain who it affects and why it matters?</t>
  </si>
  <si>
    <t>No clear problem; project is a demo without purpose.</t>
  </si>
  <si>
    <t>Problem named but vague; little sense of why it matters.</t>
  </si>
  <si>
    <t>Clear problem with some real-world context.</t>
  </si>
  <si>
    <t>Well-defined problem with clear stakeholders and motivation.</t>
  </si>
  <si>
    <t>Compelling, specific problem; scope is realistic and impact is clearly argued.</t>
  </si>
  <si>
    <t>What problem are you solving, and for whom? Why does it matter?</t>
  </si>
  <si>
    <t>Quantum Rationale &amp; Understanding of Potential</t>
  </si>
  <si>
    <t>Does the team understand WHY quantum might help here, and are they honest about today's limits (noise, qubit counts, no guaranteed speedup)?</t>
  </si>
  <si>
    <t>No explanation of why quantum is used; or claims are inaccurate / overhyped.</t>
  </si>
  <si>
    <t>Generic claims ("quantum is faster") with little connection to the problem.</t>
  </si>
  <si>
    <t>Names a relevant quantum idea (superposition, entanglement, sampling, optimization, simulation) and links it to the problem.</t>
  </si>
  <si>
    <t>Clear reasoning for quantum fit; acknowledges current hardware limits and classical alternatives.</t>
  </si>
  <si>
    <t>Nuanced view of near-term vs. future potential; realistic about advantage; outlines what scale or hardware would be needed.</t>
  </si>
  <si>
    <t>Why quantum instead of a classical approach? What would need to improve for this to beat classical methods?</t>
  </si>
  <si>
    <t>Technical Implementation (Qiskit)</t>
  </si>
  <si>
    <t>Does the code run? Is Qiskit used appropriately (circuits, primitives, transpilation, algorithms)? Judged relative to team experience.</t>
  </si>
  <si>
    <t>Code missing or does not run.</t>
  </si>
  <si>
    <t>Runs partially; mostly copied tutorial code with little adaptation.</t>
  </si>
  <si>
    <t>Working implementation adapted to the problem; reasonable circuit design.</t>
  </si>
  <si>
    <t>Solid, well-structured code; thoughtful use of Qiskit features (e.g., primitives, transpiler, parameterized circuits).</t>
  </si>
  <si>
    <t>Polished, documented, reproducible; creative or advanced techniques used correctly (e.g., error mitigation, hybrid workflows).</t>
  </si>
  <si>
    <t>Walk me through your circuit. What did you build vs. reuse? What was hardest to get working?</t>
  </si>
  <si>
    <t>Results &amp; Validation</t>
  </si>
  <si>
    <t>Are results shown and interpreted? Is there a comparison to a classical baseline, expected values, or simulator vs. hardware?</t>
  </si>
  <si>
    <t>No results shown.</t>
  </si>
  <si>
    <t>Results shown but not explained.</t>
  </si>
  <si>
    <t>Results explained with some interpretation.</t>
  </si>
  <si>
    <t>Results compared against a baseline or expectation; limitations discussed.</t>
  </si>
  <si>
    <t>Rigorous analysis: baselines, error bars or repeated runs, simulator vs. hardware comparison, clear conclusions.</t>
  </si>
  <si>
    <t>How do you know it worked? What did you compare against? What surprised you?</t>
  </si>
  <si>
    <t>Innovation &amp; Creativity</t>
  </si>
  <si>
    <t>Is the idea or approach original, or a fresh take on a known problem?</t>
  </si>
  <si>
    <t>Direct copy of an existing tutorial or example.</t>
  </si>
  <si>
    <t>Minor variation on a common example.</t>
  </si>
  <si>
    <t>Some original thinking in problem choice or approach.</t>
  </si>
  <si>
    <t>Original idea or a creative application to a new domain.</t>
  </si>
  <si>
    <t>Highly original; would make other teams and judges say "I hadn't thought of that."</t>
  </si>
  <si>
    <t>What makes your approach different from existing examples?</t>
  </si>
  <si>
    <t>Presentation &amp; Communication</t>
  </si>
  <si>
    <t>Can the team clearly articulate the problem, the solution and the results to both technical and non-technical audiences?</t>
  </si>
  <si>
    <t>Hard to follow; problem and solution unclear.</t>
  </si>
  <si>
    <t>Some structure, but heavy jargon or key pieces missing.</t>
  </si>
  <si>
    <t>Clear problem-solution story; mostly understandable to non-experts.</t>
  </si>
  <si>
    <t>Engaging and well-structured; good visuals; explains quantum concepts in plain language.</t>
  </si>
  <si>
    <t>Excellent storytelling; accessible to any audience while still technically accurate; within time.</t>
  </si>
  <si>
    <t>Can you explain your project in one sentence to someone with no physics background?</t>
  </si>
  <si>
    <t>Q&amp;A, Teamwork &amp; Learning Journey</t>
  </si>
  <si>
    <t>Can the team answer questions? Do all members contribute? Can they describe what they learned and next steps?</t>
  </si>
  <si>
    <t>Cannot answer basic questions about their own project.</t>
  </si>
  <si>
    <t>Answers are partial; one member carries the team.</t>
  </si>
  <si>
    <t>Answers most questions; describes some lessons learned.</t>
  </si>
  <si>
    <t>Confident, accurate answers; shared ownership; clear next steps.</t>
  </si>
  <si>
    <t>Insightful answers, strong collaboration, clear growth story and realistic roadmap.</t>
  </si>
  <si>
    <t>What did each of you contribute? What would you do with another month?</t>
  </si>
  <si>
    <t>Total weight (must equal 100%)</t>
  </si>
  <si>
    <t>Hardware Bonus (judge selects one tier per team)</t>
  </si>
  <si>
    <t>Hardware tier</t>
  </si>
  <si>
    <t>Bonus pts</t>
  </si>
  <si>
    <t>Description</t>
  </si>
  <si>
    <t>Simulator only</t>
  </si>
  <si>
    <t>Ran on a local or cloud simulator (e.g., Aer, statevector). No penalty; strong simulator projects can win.</t>
  </si>
  <si>
    <t>Circuit executed on real IBM Quantum hardware; job results shown.</t>
  </si>
  <si>
    <t>Real device + noise analysis</t>
  </si>
  <si>
    <t>Ran on real hardware AND compared to simulator, analysed noise, or applied error suppression/mitigation.</t>
  </si>
  <si>
    <t>Scoring notes</t>
  </si>
  <si>
    <t>• Score relative to a student hackathon, not a research lab. A '3' is a solid, good project.</t>
  </si>
  <si>
    <t>• Simulator-only projects are fully eligible; the bonus rewards the extra effort of running on real hardware, it is not a requirement.</t>
  </si>
  <si>
    <t>• Reward honesty: a team that clearly explains why quantum may NOT yet beat classical methods shows more understanding than one that overclaims.</t>
  </si>
  <si>
    <t>• Weights (blue cells) and bonus points can be changed by organizers before the event; all scoring sheets update automatically.</t>
  </si>
  <si>
    <t>Team Register</t>
  </si>
  <si>
    <t>Organizers fill this in before judging. Team names flow automatically into every judge sheet and the Summary.</t>
  </si>
  <si>
    <t>Team #</t>
  </si>
  <si>
    <t>Team Name</t>
  </si>
  <si>
    <t>Project Title</t>
  </si>
  <si>
    <t>Team Members</t>
  </si>
  <si>
    <t>Experience Level</t>
  </si>
  <si>
    <t>Hardware Declared by Team</t>
  </si>
  <si>
    <t>Backend / Device Used</t>
  </si>
  <si>
    <t>Repo / Demo Link</t>
  </si>
  <si>
    <t>Room / Time Slot</t>
  </si>
  <si>
    <t>Judge 1 — Score Sheet</t>
  </si>
  <si>
    <t>Judge name:</t>
  </si>
  <si>
    <t>Affiliation:</t>
  </si>
  <si>
    <t>Fill the yellow cells only. Scores 1–5 (see Rubric tab). Choose a Hardware Tier for the bonus. Mark Conflict = Y to recuse — that team's score is then excluded.</t>
  </si>
  <si>
    <t>Teams scored:</t>
  </si>
  <si>
    <t>Weight →</t>
  </si>
  <si>
    <t>Conflict?
(Y/N)</t>
  </si>
  <si>
    <t>Problem &amp;
Relevance
(1–5)</t>
  </si>
  <si>
    <t>Quantum Rationale
&amp; Potential
(1–5)</t>
  </si>
  <si>
    <t>Technical
(Qiskit)
(1–5)</t>
  </si>
  <si>
    <t>Results &amp;
Validation
(1–5)</t>
  </si>
  <si>
    <t>Innovation &amp;
Creativity
(1–5)</t>
  </si>
  <si>
    <t>Presentation &amp;
Communication
(1–5)</t>
  </si>
  <si>
    <t>Q&amp;A, Teamwork
&amp; Learning
(1–5)</t>
  </si>
  <si>
    <t>Weighted Score
(/100)</t>
  </si>
  <si>
    <t>Hardware
Bonus</t>
  </si>
  <si>
    <t>TOTAL
(/105)</t>
  </si>
  <si>
    <t>Strengths
(shared with team)</t>
  </si>
  <si>
    <t>Areas to Improve
(shared with team)</t>
  </si>
  <si>
    <t>Private Notes
(judges only)</t>
  </si>
  <si>
    <t>Legend:</t>
  </si>
  <si>
    <t>Yellow = enter here · Grey = auto-calculated · Orange team name = score incomplete · Greyed row = conflict, excluded</t>
  </si>
  <si>
    <t>Judge 2 — Score Sheet</t>
  </si>
  <si>
    <t>Judge 3 — Score Sheet</t>
  </si>
  <si>
    <t>Judge 4 — Score Sheet</t>
  </si>
  <si>
    <t>Judge 5 — Score Sheet</t>
  </si>
  <si>
    <t>Qiskit Fall Fest — Results Summary</t>
  </si>
  <si>
    <t>Auto-calculated from the judge sheets. Do not type in this tab.</t>
  </si>
  <si>
    <t>Rank</t>
  </si>
  <si>
    <t>Hardware Declared</t>
  </si>
  <si>
    <t># Judges
Scored</t>
  </si>
  <si>
    <t>Average Total
(/105)</t>
  </si>
  <si>
    <t>Avg Quantum
Rationale (tie-break)</t>
  </si>
  <si>
    <t>Score Spread
(max − min)</t>
  </si>
  <si>
    <t>Review Flag</t>
  </si>
  <si>
    <t>Settings</t>
  </si>
  <si>
    <t>Spread flag ≥</t>
  </si>
  <si>
    <t>points between highest and lowest judge → 'Discuss scores' flag for calibration before finalising.</t>
  </si>
  <si>
    <t>Ranking</t>
  </si>
  <si>
    <t>Highest Average Total ranks first. Ties are broken by the average Quantum Rationale &amp; Understanding score; any remaining tie is shared.</t>
  </si>
  <si>
    <t>Gold / silver / bronze shading marks the top 3. Sort a copy of this table by Rank for announcements — sorting here would break the team-row links.</t>
  </si>
  <si>
    <t>2. For each team, score the 7 criteria from 1 to 5 using the descriptors on the Rubric tab. A '3' means a solid student project, reserve 5 for truly exceptional work.</t>
  </si>
  <si>
    <t>4. Write at least one Strength and one Area to Improve, these are shared with the team, so keep them specific and encouraging.</t>
  </si>
  <si>
    <t>You don't need quantum expertise. Focus on Problem, Presentation, Results and Q&amp;A, and use the suggested questions on the Rubric tab. For the technical criteria, judge whether the team can explain clearly and honestly what they built and why, clear, honest explanations usually signal real understanding.</t>
  </si>
  <si>
    <t>Qubit Crew: QAOA for campus shuttle routing</t>
  </si>
  <si>
    <t>Qiskit Fall Fest: Judging Rubric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</si>
</sst>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x14ac:knownFonts="1">
    <font>
      <sz val="11"/>
      <color theme="1"/>
      <name val="Calibri"/>
      <family val="2"/>
      <charset val="1"/>
    </font>
    <font>
      <b/>
      <sz val="16"/>
      <color rgb="FF1F3A5F"/>
      <name val="Arial"/>
      <charset val="1"/>
    </font>
    <font>
      <i/>
      <sz val="10"/>
      <color rgb="FF595959"/>
      <name val="Arial"/>
      <charset val="1"/>
    </font>
    <font>
      <b/>
      <sz val="12"/>
      <color rgb="FF1F3A5F"/>
      <name val="Arial"/>
      <charset val="1"/>
    </font>
    <font>
      <sz val="10"/>
      <color rgb="FF000000"/>
      <name val="Arial"/>
      <charset val="1"/>
    </font>
    <font>
      <b/>
      <sz val="9"/>
      <color rgb="FFFFFFFF"/>
      <name val="Arial"/>
      <charset val="1"/>
    </font>
    <font>
      <sz val="9"/>
      <color rgb="FF000000"/>
      <name val="Arial"/>
      <charset val="1"/>
    </font>
    <font>
      <i/>
      <sz val="9"/>
      <color rgb="FF595959"/>
      <name val="Arial"/>
      <charset val="1"/>
    </font>
    <font>
      <b/>
      <sz val="10"/>
      <color rgb="FFFFFFFF"/>
      <name val="Arial"/>
      <charset val="1"/>
    </font>
    <font>
      <b/>
      <sz val="10"/>
      <color rgb="FF1F3A5F"/>
      <name val="Arial"/>
      <charset val="1"/>
    </font>
    <font>
      <b/>
      <sz val="10"/>
      <color rgb="FF0000FF"/>
      <name val="Arial"/>
      <charset val="1"/>
    </font>
    <font>
      <b/>
      <sz val="10"/>
      <color rgb="FF000000"/>
      <name val="Arial"/>
      <charset val="1"/>
    </font>
    <font>
      <b/>
      <sz val="10"/>
      <color rgb="FF0F7C80"/>
      <name val="Arial"/>
      <charset val="1"/>
    </font>
    <font>
      <b/>
      <sz val="11"/>
      <color rgb="FF0000FF"/>
      <name val="Arial"/>
      <charset val="1"/>
    </font>
    <font>
      <sz val="10"/>
      <color rgb="FF0000FF"/>
      <name val="Arial"/>
      <charset val="1"/>
    </font>
    <font>
      <b/>
      <sz val="9"/>
      <color rgb="FF595959"/>
      <name val="Arial"/>
      <charset val="1"/>
    </font>
    <font>
      <sz val="9"/>
      <color rgb="FF008000"/>
      <name val="Arial"/>
      <charset val="1"/>
    </font>
    <font>
      <b/>
      <sz val="9"/>
      <color rgb="FF000000"/>
      <name val="Arial"/>
      <charset val="1"/>
    </font>
    <font>
      <sz val="9"/>
      <color rgb="FF595959"/>
      <name val="Arial"/>
      <charset val="1"/>
    </font>
    <font>
      <b/>
      <sz val="11"/>
      <color rgb="FF1F3A5F"/>
      <name val="Arial"/>
      <charset val="1"/>
    </font>
  </fonts>
  <fills count="7">
    <fill>
      <patternFill patternType="none"/>
    </fill>
    <fill>
      <patternFill patternType="gray125"/>
    </fill>
    <fill>
      <patternFill patternType="solid">
        <fgColor rgb="FF0F7C80"/>
        <bgColor rgb="FF008080"/>
      </patternFill>
    </fill>
    <fill>
      <patternFill patternType="solid">
        <fgColor rgb="FF1F3A5F"/>
        <bgColor rgb="FF333333"/>
      </patternFill>
    </fill>
    <fill>
      <patternFill patternType="solid">
        <fgColor rgb="FFFFF9DB"/>
        <bgColor rgb="FFF2F2F2"/>
      </patternFill>
    </fill>
    <fill>
      <patternFill patternType="solid">
        <fgColor rgb="FFF2F2F2"/>
        <bgColor rgb="FFEAF2F8"/>
      </patternFill>
    </fill>
    <fill>
      <patternFill patternType="solid">
        <fgColor rgb="FFEAF2F8"/>
        <bgColor rgb="FFF2F2F2"/>
      </patternFill>
    </fill>
  </fills>
  <borders count="3">
    <border>
      <left/>
      <right/>
      <top/>
      <bottom/>
      <diagonal/>
    </border>
    <border>
      <left style="thin">
        <color rgb="FFBFBFBF"/>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s>
  <cellStyleXfs count="1">
    <xf numFmtId="0" fontId="0" fillId="0" borderId="0"/>
  </cellStyleXfs>
  <cellXfs count="40">
    <xf numFmtId="0" fontId="0" fillId="0" borderId="0" xfId="0"/>
    <xf numFmtId="0" fontId="14" fillId="4" borderId="2" xfId="0" applyFont="1" applyFill="1" applyBorder="1"/>
    <xf numFmtId="0" fontId="13" fillId="4" borderId="2" xfId="0" applyFont="1" applyFill="1" applyBorder="1"/>
    <xf numFmtId="0" fontId="0" fillId="0" borderId="1" xfId="0" applyBorder="1" applyAlignment="1">
      <alignment vertical="top" wrapText="1"/>
    </xf>
    <xf numFmtId="0" fontId="4" fillId="0" borderId="0" xfId="0" applyFont="1" applyAlignment="1">
      <alignment vertical="top" wrapText="1"/>
    </xf>
    <xf numFmtId="0" fontId="3" fillId="0" borderId="0" xfId="0" applyFont="1" applyAlignment="1">
      <alignment vertical="top" wrapText="1"/>
    </xf>
    <xf numFmtId="0" fontId="1" fillId="0" borderId="0" xfId="0" applyFont="1"/>
    <xf numFmtId="0" fontId="2" fillId="0" borderId="0" xfId="0" applyFont="1"/>
    <xf numFmtId="0" fontId="5" fillId="2" borderId="1" xfId="0" applyFont="1" applyFill="1" applyBorder="1" applyAlignment="1">
      <alignment horizontal="center" vertical="center" wrapText="1"/>
    </xf>
    <xf numFmtId="0" fontId="6" fillId="0" borderId="1" xfId="0" applyFont="1" applyBorder="1" applyAlignment="1">
      <alignment vertical="top" wrapText="1"/>
    </xf>
    <xf numFmtId="0" fontId="6" fillId="0" borderId="1" xfId="0" applyFont="1" applyBorder="1" applyAlignment="1">
      <alignment horizontal="center" vertical="center" wrapText="1"/>
    </xf>
    <xf numFmtId="164" fontId="6" fillId="0" borderId="1" xfId="0" applyNumberFormat="1" applyFont="1" applyBorder="1" applyAlignment="1">
      <alignment horizontal="center" vertical="center" wrapText="1"/>
    </xf>
    <xf numFmtId="0" fontId="7" fillId="0" borderId="0" xfId="0" applyFont="1"/>
    <xf numFmtId="0" fontId="8" fillId="3" borderId="1" xfId="0" applyFont="1" applyFill="1" applyBorder="1" applyAlignment="1">
      <alignment horizontal="center" vertical="center" wrapText="1"/>
    </xf>
    <xf numFmtId="0" fontId="9" fillId="0" borderId="1" xfId="0" applyFont="1" applyBorder="1" applyAlignment="1">
      <alignment vertical="top" wrapText="1"/>
    </xf>
    <xf numFmtId="9" fontId="10" fillId="4" borderId="1" xfId="0" applyNumberFormat="1" applyFont="1" applyFill="1" applyBorder="1" applyAlignment="1">
      <alignment horizontal="center" vertical="center" wrapText="1"/>
    </xf>
    <xf numFmtId="0" fontId="4" fillId="0" borderId="1" xfId="0" applyFont="1" applyBorder="1" applyAlignment="1">
      <alignment vertical="top" wrapText="1"/>
    </xf>
    <xf numFmtId="0" fontId="11" fillId="0" borderId="0" xfId="0" applyFont="1"/>
    <xf numFmtId="9" fontId="11" fillId="0" borderId="0" xfId="0" applyNumberFormat="1" applyFont="1" applyAlignment="1">
      <alignment horizontal="center" vertical="center" wrapText="1"/>
    </xf>
    <xf numFmtId="0" fontId="12" fillId="0" borderId="0" xfId="0" applyFont="1"/>
    <xf numFmtId="0" fontId="3" fillId="0" borderId="0" xfId="0" applyFont="1"/>
    <xf numFmtId="0" fontId="8" fillId="2" borderId="1" xfId="0" applyFont="1" applyFill="1" applyBorder="1" applyAlignment="1">
      <alignment horizontal="center" vertical="center" wrapText="1"/>
    </xf>
    <xf numFmtId="0" fontId="11" fillId="0" borderId="1" xfId="0" applyFont="1" applyBorder="1"/>
    <xf numFmtId="0" fontId="10" fillId="4" borderId="1" xfId="0" applyFont="1" applyFill="1" applyBorder="1" applyAlignment="1">
      <alignment horizontal="center" vertical="center" wrapText="1"/>
    </xf>
    <xf numFmtId="0" fontId="4" fillId="0" borderId="0" xfId="0" applyFont="1"/>
    <xf numFmtId="0" fontId="4" fillId="0" borderId="1" xfId="0" applyFont="1" applyBorder="1" applyAlignment="1">
      <alignment horizontal="center" vertical="center" wrapText="1"/>
    </xf>
    <xf numFmtId="0" fontId="4" fillId="4" borderId="1" xfId="0" applyFont="1" applyFill="1" applyBorder="1" applyAlignment="1">
      <alignment vertical="top" wrapText="1"/>
    </xf>
    <xf numFmtId="0" fontId="15" fillId="0" borderId="0" xfId="0" applyFont="1" applyAlignment="1">
      <alignment horizontal="right"/>
    </xf>
    <xf numFmtId="9" fontId="16" fillId="0" borderId="0" xfId="0" applyNumberFormat="1" applyFont="1" applyAlignment="1">
      <alignment horizontal="center" vertical="center" wrapText="1"/>
    </xf>
    <xf numFmtId="0" fontId="14" fillId="4" borderId="1" xfId="0" applyFont="1" applyFill="1" applyBorder="1" applyAlignment="1">
      <alignment horizontal="center" vertical="center" wrapText="1"/>
    </xf>
    <xf numFmtId="164" fontId="4" fillId="5" borderId="1" xfId="0" applyNumberFormat="1" applyFont="1" applyFill="1" applyBorder="1" applyAlignment="1">
      <alignment horizontal="center" vertical="center" wrapText="1"/>
    </xf>
    <xf numFmtId="164" fontId="11" fillId="6" borderId="1" xfId="0" applyNumberFormat="1" applyFont="1" applyFill="1" applyBorder="1" applyAlignment="1">
      <alignment horizontal="center" vertical="center" wrapText="1"/>
    </xf>
    <xf numFmtId="0" fontId="14" fillId="4" borderId="1" xfId="0" applyFont="1" applyFill="1" applyBorder="1" applyAlignment="1">
      <alignment vertical="top" wrapText="1"/>
    </xf>
    <xf numFmtId="0" fontId="17" fillId="0" borderId="0" xfId="0" applyFont="1"/>
    <xf numFmtId="0" fontId="18" fillId="0" borderId="0" xfId="0" applyFont="1"/>
    <xf numFmtId="0" fontId="11" fillId="0" borderId="1" xfId="0" applyFont="1" applyBorder="1" applyAlignment="1">
      <alignment horizontal="center" vertical="center" wrapText="1"/>
    </xf>
    <xf numFmtId="164" fontId="4" fillId="0" borderId="1" xfId="0" applyNumberFormat="1" applyFont="1" applyBorder="1" applyAlignment="1">
      <alignment horizontal="center" vertical="center" wrapText="1"/>
    </xf>
    <xf numFmtId="2" fontId="11" fillId="6" borderId="1" xfId="0" applyNumberFormat="1" applyFont="1" applyFill="1" applyBorder="1" applyAlignment="1">
      <alignment horizontal="center" vertical="center" wrapText="1"/>
    </xf>
    <xf numFmtId="2" fontId="4" fillId="0" borderId="1" xfId="0" applyNumberFormat="1" applyFont="1" applyBorder="1" applyAlignment="1">
      <alignment horizontal="center" vertical="center" wrapText="1"/>
    </xf>
    <xf numFmtId="0" fontId="19" fillId="0" borderId="0" xfId="0" applyFont="1"/>
  </cellXfs>
  <cellStyles count="1">
    <cellStyle name="Normal" xfId="0" builtinId="0"/>
  </cellStyles>
  <dxfs count="14">
    <dxf>
      <font>
        <b/>
        <color rgb="FFC00000"/>
        <name val="Arial"/>
        <charset val="1"/>
      </font>
    </dxf>
    <dxf>
      <fill>
        <patternFill>
          <bgColor rgb="FFF8CBAD"/>
        </patternFill>
      </fill>
    </dxf>
    <dxf>
      <fill>
        <patternFill>
          <bgColor rgb="FFE7E6E6"/>
        </patternFill>
      </fill>
    </dxf>
    <dxf>
      <fill>
        <patternFill>
          <bgColor rgb="FFFFE699"/>
        </patternFill>
      </fill>
    </dxf>
    <dxf>
      <font>
        <i/>
        <color rgb="FF808080"/>
        <name val="Arial"/>
        <charset val="1"/>
      </font>
      <fill>
        <patternFill>
          <bgColor rgb="FFD9D9D9"/>
        </patternFill>
      </fill>
    </dxf>
    <dxf>
      <fill>
        <patternFill>
          <bgColor rgb="FFFCE4D6"/>
        </patternFill>
      </fill>
    </dxf>
    <dxf>
      <font>
        <i/>
        <color rgb="FF808080"/>
        <name val="Arial"/>
        <charset val="1"/>
      </font>
      <fill>
        <patternFill>
          <bgColor rgb="FFD9D9D9"/>
        </patternFill>
      </fill>
    </dxf>
    <dxf>
      <fill>
        <patternFill>
          <bgColor rgb="FFFCE4D6"/>
        </patternFill>
      </fill>
    </dxf>
    <dxf>
      <font>
        <i/>
        <color rgb="FF808080"/>
        <name val="Arial"/>
        <charset val="1"/>
      </font>
      <fill>
        <patternFill>
          <bgColor rgb="FFD9D9D9"/>
        </patternFill>
      </fill>
    </dxf>
    <dxf>
      <fill>
        <patternFill>
          <bgColor rgb="FFFCE4D6"/>
        </patternFill>
      </fill>
    </dxf>
    <dxf>
      <font>
        <i/>
        <color rgb="FF808080"/>
        <name val="Arial"/>
        <charset val="1"/>
      </font>
      <fill>
        <patternFill>
          <bgColor rgb="FFD9D9D9"/>
        </patternFill>
      </fill>
    </dxf>
    <dxf>
      <fill>
        <patternFill>
          <bgColor rgb="FFFCE4D6"/>
        </patternFill>
      </fill>
    </dxf>
    <dxf>
      <font>
        <i/>
        <color rgb="FF808080"/>
        <name val="Arial"/>
        <charset val="1"/>
      </font>
      <fill>
        <patternFill>
          <bgColor rgb="FFD9D9D9"/>
        </patternFill>
      </fill>
    </dxf>
    <dxf>
      <fill>
        <patternFill>
          <bgColor rgb="FFFCE4D6"/>
        </patternFill>
      </fill>
    </dxf>
  </dxfs>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F7C80"/>
      <rgbColor rgb="FFBFBFBF"/>
      <rgbColor rgb="FF808080"/>
      <rgbColor rgb="FF9999FF"/>
      <rgbColor rgb="FF993366"/>
      <rgbColor rgb="FFFFF9DB"/>
      <rgbColor rgb="FFEAF2F8"/>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F2F2F2"/>
      <rgbColor rgb="FFE7E6E6"/>
      <rgbColor rgb="FFFFE699"/>
      <rgbColor rgb="FF99CCFF"/>
      <rgbColor rgb="FFFCE4D6"/>
      <rgbColor rgb="FFCC99FF"/>
      <rgbColor rgb="FFF8CBAD"/>
      <rgbColor rgb="FF3366FF"/>
      <rgbColor rgb="FF33CCCC"/>
      <rgbColor rgb="FF99CC00"/>
      <rgbColor rgb="FFFFCC00"/>
      <rgbColor rgb="FFFF9900"/>
      <rgbColor rgb="FFFF6600"/>
      <rgbColor rgb="FF595959"/>
      <rgbColor rgb="FF969696"/>
      <rgbColor rgb="FF1F3A5F"/>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8"/>
  <sheetViews>
    <sheetView topLeftCell="A13" zoomScaleNormal="100" workbookViewId="0">
      <selection activeCell="B26" sqref="B26"/>
    </sheetView>
  </sheetViews>
  <sheetFormatPr defaultColWidth="8.6640625" defaultRowHeight="14.25" x14ac:dyDescent="0.45"/>
  <cols>
    <col min="1" max="1" width="4" customWidth="1"/>
    <col min="2" max="2" width="30" customWidth="1"/>
    <col min="3" max="13" width="11" customWidth="1"/>
    <col min="14" max="15" width="26" customWidth="1"/>
  </cols>
  <sheetData>
    <row r="1" spans="1:15" ht="20.65" x14ac:dyDescent="0.6">
      <c r="A1" s="6" t="s">
        <v>0</v>
      </c>
    </row>
    <row r="2" spans="1:15" x14ac:dyDescent="0.45">
      <c r="A2" s="7" t="s">
        <v>1</v>
      </c>
    </row>
    <row r="4" spans="1:15" ht="19.5" customHeight="1" x14ac:dyDescent="0.45">
      <c r="B4" s="5" t="s">
        <v>2</v>
      </c>
      <c r="C4" s="5"/>
      <c r="D4" s="5"/>
      <c r="E4" s="5"/>
      <c r="F4" s="5"/>
      <c r="G4" s="5"/>
      <c r="H4" s="5"/>
      <c r="I4" s="5"/>
      <c r="J4" s="5"/>
      <c r="K4" s="5"/>
      <c r="L4" s="5"/>
      <c r="M4" s="5"/>
      <c r="N4" s="5"/>
      <c r="O4" s="5"/>
    </row>
    <row r="5" spans="1:15" ht="15.75" customHeight="1" x14ac:dyDescent="0.45">
      <c r="B5" s="4" t="s">
        <v>3</v>
      </c>
      <c r="C5" s="4"/>
      <c r="D5" s="4"/>
      <c r="E5" s="4"/>
      <c r="F5" s="4"/>
      <c r="G5" s="4"/>
      <c r="H5" s="4"/>
      <c r="I5" s="4"/>
      <c r="J5" s="4"/>
      <c r="K5" s="4"/>
      <c r="L5" s="4"/>
      <c r="M5" s="4"/>
      <c r="N5" s="4"/>
      <c r="O5" s="4"/>
    </row>
    <row r="6" spans="1:15" ht="15.75" customHeight="1" x14ac:dyDescent="0.45">
      <c r="B6" s="4" t="s">
        <v>4</v>
      </c>
      <c r="C6" s="4"/>
      <c r="D6" s="4"/>
      <c r="E6" s="4"/>
      <c r="F6" s="4"/>
      <c r="G6" s="4"/>
      <c r="H6" s="4"/>
      <c r="I6" s="4"/>
      <c r="J6" s="4"/>
      <c r="K6" s="4"/>
      <c r="L6" s="4"/>
      <c r="M6" s="4"/>
      <c r="N6" s="4"/>
      <c r="O6" s="4"/>
    </row>
    <row r="7" spans="1:15" ht="15.75" customHeight="1" x14ac:dyDescent="0.45">
      <c r="B7" s="4" t="s">
        <v>5</v>
      </c>
      <c r="C7" s="4"/>
      <c r="D7" s="4"/>
      <c r="E7" s="4"/>
      <c r="F7" s="4"/>
      <c r="G7" s="4"/>
      <c r="H7" s="4"/>
      <c r="I7" s="4"/>
      <c r="J7" s="4"/>
      <c r="K7" s="4"/>
      <c r="L7" s="4"/>
      <c r="M7" s="4"/>
      <c r="N7" s="4"/>
      <c r="O7" s="4"/>
    </row>
    <row r="8" spans="1:15" ht="15.75" customHeight="1" x14ac:dyDescent="0.45">
      <c r="B8" s="4"/>
      <c r="C8" s="4"/>
      <c r="D8" s="4"/>
      <c r="E8" s="4"/>
      <c r="F8" s="4"/>
      <c r="G8" s="4"/>
      <c r="H8" s="4"/>
      <c r="I8" s="4"/>
      <c r="J8" s="4"/>
      <c r="K8" s="4"/>
      <c r="L8" s="4"/>
      <c r="M8" s="4"/>
      <c r="N8" s="4"/>
      <c r="O8" s="4"/>
    </row>
    <row r="9" spans="1:15" ht="19.5" customHeight="1" x14ac:dyDescent="0.45">
      <c r="B9" s="5" t="s">
        <v>6</v>
      </c>
      <c r="C9" s="5"/>
      <c r="D9" s="5"/>
      <c r="E9" s="5"/>
      <c r="F9" s="5"/>
      <c r="G9" s="5"/>
      <c r="H9" s="5"/>
      <c r="I9" s="5"/>
      <c r="J9" s="5"/>
      <c r="K9" s="5"/>
      <c r="L9" s="5"/>
      <c r="M9" s="5"/>
      <c r="N9" s="5"/>
      <c r="O9" s="5"/>
    </row>
    <row r="10" spans="1:15" ht="15.75" customHeight="1" x14ac:dyDescent="0.45">
      <c r="B10" s="4" t="s">
        <v>7</v>
      </c>
      <c r="C10" s="4"/>
      <c r="D10" s="4"/>
      <c r="E10" s="4"/>
      <c r="F10" s="4"/>
      <c r="G10" s="4"/>
      <c r="H10" s="4"/>
      <c r="I10" s="4"/>
      <c r="J10" s="4"/>
      <c r="K10" s="4"/>
      <c r="L10" s="4"/>
      <c r="M10" s="4"/>
      <c r="N10" s="4"/>
      <c r="O10" s="4"/>
    </row>
    <row r="11" spans="1:15" ht="15.75" customHeight="1" x14ac:dyDescent="0.45">
      <c r="B11" s="4" t="s">
        <v>167</v>
      </c>
      <c r="C11" s="4"/>
      <c r="D11" s="4"/>
      <c r="E11" s="4"/>
      <c r="F11" s="4"/>
      <c r="G11" s="4"/>
      <c r="H11" s="4"/>
      <c r="I11" s="4"/>
      <c r="J11" s="4"/>
      <c r="K11" s="4"/>
      <c r="L11" s="4"/>
      <c r="M11" s="4"/>
      <c r="N11" s="4"/>
      <c r="O11" s="4"/>
    </row>
    <row r="12" spans="1:15" ht="15.75" customHeight="1" x14ac:dyDescent="0.45">
      <c r="B12" s="4" t="s">
        <v>8</v>
      </c>
      <c r="C12" s="4"/>
      <c r="D12" s="4"/>
      <c r="E12" s="4"/>
      <c r="F12" s="4"/>
      <c r="G12" s="4"/>
      <c r="H12" s="4"/>
      <c r="I12" s="4"/>
      <c r="J12" s="4"/>
      <c r="K12" s="4"/>
      <c r="L12" s="4"/>
      <c r="M12" s="4"/>
      <c r="N12" s="4"/>
      <c r="O12" s="4"/>
    </row>
    <row r="13" spans="1:15" ht="15.75" customHeight="1" x14ac:dyDescent="0.45">
      <c r="B13" s="4" t="s">
        <v>168</v>
      </c>
      <c r="C13" s="4"/>
      <c r="D13" s="4"/>
      <c r="E13" s="4"/>
      <c r="F13" s="4"/>
      <c r="G13" s="4"/>
      <c r="H13" s="4"/>
      <c r="I13" s="4"/>
      <c r="J13" s="4"/>
      <c r="K13" s="4"/>
      <c r="L13" s="4"/>
      <c r="M13" s="4"/>
      <c r="N13" s="4"/>
      <c r="O13" s="4"/>
    </row>
    <row r="14" spans="1:15" ht="15.75" customHeight="1" x14ac:dyDescent="0.45">
      <c r="B14" s="4" t="s">
        <v>9</v>
      </c>
      <c r="C14" s="4"/>
      <c r="D14" s="4"/>
      <c r="E14" s="4"/>
      <c r="F14" s="4"/>
      <c r="G14" s="4"/>
      <c r="H14" s="4"/>
      <c r="I14" s="4"/>
      <c r="J14" s="4"/>
      <c r="K14" s="4"/>
      <c r="L14" s="4"/>
      <c r="M14" s="4"/>
      <c r="N14" s="4"/>
      <c r="O14" s="4"/>
    </row>
    <row r="15" spans="1:15" ht="15.75" customHeight="1" x14ac:dyDescent="0.45">
      <c r="B15" s="4" t="s">
        <v>10</v>
      </c>
      <c r="C15" s="4"/>
      <c r="D15" s="4"/>
      <c r="E15" s="4"/>
      <c r="F15" s="4"/>
      <c r="G15" s="4"/>
      <c r="H15" s="4"/>
      <c r="I15" s="4"/>
      <c r="J15" s="4"/>
      <c r="K15" s="4"/>
      <c r="L15" s="4"/>
      <c r="M15" s="4"/>
      <c r="N15" s="4"/>
      <c r="O15" s="4"/>
    </row>
    <row r="16" spans="1:15" ht="15.75" customHeight="1" x14ac:dyDescent="0.45">
      <c r="B16" s="4"/>
      <c r="C16" s="4"/>
      <c r="D16" s="4"/>
      <c r="E16" s="4"/>
      <c r="F16" s="4"/>
      <c r="G16" s="4"/>
      <c r="H16" s="4"/>
      <c r="I16" s="4"/>
      <c r="J16" s="4"/>
      <c r="K16" s="4"/>
      <c r="L16" s="4"/>
      <c r="M16" s="4"/>
      <c r="N16" s="4"/>
      <c r="O16" s="4"/>
    </row>
    <row r="17" spans="2:15" ht="19.5" customHeight="1" x14ac:dyDescent="0.45">
      <c r="B17" s="5" t="s">
        <v>11</v>
      </c>
      <c r="C17" s="5"/>
      <c r="D17" s="5"/>
      <c r="E17" s="5"/>
      <c r="F17" s="5"/>
      <c r="G17" s="5"/>
      <c r="H17" s="5"/>
      <c r="I17" s="5"/>
      <c r="J17" s="5"/>
      <c r="K17" s="5"/>
      <c r="L17" s="5"/>
      <c r="M17" s="5"/>
      <c r="N17" s="5"/>
      <c r="O17" s="5"/>
    </row>
    <row r="18" spans="2:15" ht="27.75" customHeight="1" x14ac:dyDescent="0.45">
      <c r="B18" s="4" t="s">
        <v>169</v>
      </c>
      <c r="C18" s="4"/>
      <c r="D18" s="4"/>
      <c r="E18" s="4"/>
      <c r="F18" s="4"/>
      <c r="G18" s="4"/>
      <c r="H18" s="4"/>
      <c r="I18" s="4"/>
      <c r="J18" s="4"/>
      <c r="K18" s="4"/>
      <c r="L18" s="4"/>
      <c r="M18" s="4"/>
      <c r="N18" s="4"/>
      <c r="O18" s="4"/>
    </row>
    <row r="19" spans="2:15" ht="15.75" customHeight="1" x14ac:dyDescent="0.45">
      <c r="B19" s="4"/>
      <c r="C19" s="4"/>
      <c r="D19" s="4"/>
      <c r="E19" s="4"/>
      <c r="F19" s="4"/>
      <c r="G19" s="4"/>
      <c r="H19" s="4"/>
      <c r="I19" s="4"/>
      <c r="J19" s="4"/>
      <c r="K19" s="4"/>
      <c r="L19" s="4"/>
      <c r="M19" s="4"/>
      <c r="N19" s="4"/>
      <c r="O19" s="4"/>
    </row>
    <row r="20" spans="2:15" ht="19.5" customHeight="1" x14ac:dyDescent="0.45">
      <c r="B20" s="5" t="s">
        <v>12</v>
      </c>
      <c r="C20" s="5"/>
      <c r="D20" s="5"/>
      <c r="E20" s="5"/>
      <c r="F20" s="5"/>
      <c r="G20" s="5"/>
      <c r="H20" s="5"/>
      <c r="I20" s="5"/>
      <c r="J20" s="5"/>
      <c r="K20" s="5"/>
      <c r="L20" s="5"/>
      <c r="M20" s="5"/>
      <c r="N20" s="5"/>
      <c r="O20" s="5"/>
    </row>
    <row r="21" spans="2:15" ht="15.75" customHeight="1" x14ac:dyDescent="0.45">
      <c r="B21" s="4" t="s">
        <v>13</v>
      </c>
      <c r="C21" s="4"/>
      <c r="D21" s="4"/>
      <c r="E21" s="4"/>
      <c r="F21" s="4"/>
      <c r="G21" s="4"/>
      <c r="H21" s="4"/>
      <c r="I21" s="4"/>
      <c r="J21" s="4"/>
      <c r="K21" s="4"/>
      <c r="L21" s="4"/>
      <c r="M21" s="4"/>
      <c r="N21" s="4"/>
      <c r="O21" s="4"/>
    </row>
    <row r="22" spans="2:15" ht="15.75" customHeight="1" x14ac:dyDescent="0.45">
      <c r="B22" s="4" t="s">
        <v>14</v>
      </c>
      <c r="C22" s="4"/>
      <c r="D22" s="4"/>
      <c r="E22" s="4"/>
      <c r="F22" s="4"/>
      <c r="G22" s="4"/>
      <c r="H22" s="4"/>
      <c r="I22" s="4"/>
      <c r="J22" s="4"/>
      <c r="K22" s="4"/>
      <c r="L22" s="4"/>
      <c r="M22" s="4"/>
      <c r="N22" s="4"/>
      <c r="O22" s="4"/>
    </row>
    <row r="23" spans="2:15" ht="15.75" customHeight="1" x14ac:dyDescent="0.45">
      <c r="B23" s="4"/>
      <c r="C23" s="4"/>
      <c r="D23" s="4"/>
      <c r="E23" s="4"/>
      <c r="F23" s="4"/>
      <c r="G23" s="4"/>
      <c r="H23" s="4"/>
      <c r="I23" s="4"/>
      <c r="J23" s="4"/>
      <c r="K23" s="4"/>
      <c r="L23" s="4"/>
      <c r="M23" s="4"/>
      <c r="N23" s="4"/>
      <c r="O23" s="4"/>
    </row>
    <row r="24" spans="2:15" ht="19.5" customHeight="1" x14ac:dyDescent="0.45">
      <c r="B24" s="5" t="s">
        <v>15</v>
      </c>
      <c r="C24" s="5"/>
      <c r="D24" s="5"/>
      <c r="E24" s="5"/>
      <c r="F24" s="5"/>
      <c r="G24" s="5"/>
      <c r="H24" s="5"/>
      <c r="I24" s="5"/>
      <c r="J24" s="5"/>
      <c r="K24" s="5"/>
      <c r="L24" s="5"/>
      <c r="M24" s="5"/>
      <c r="N24" s="5"/>
      <c r="O24" s="5"/>
    </row>
    <row r="25" spans="2:15" ht="23.25" x14ac:dyDescent="0.45">
      <c r="B25" s="8" t="s">
        <v>16</v>
      </c>
      <c r="C25" s="8" t="s">
        <v>17</v>
      </c>
      <c r="D25" s="8" t="s">
        <v>18</v>
      </c>
      <c r="E25" s="8" t="s">
        <v>19</v>
      </c>
      <c r="F25" s="8" t="s">
        <v>20</v>
      </c>
      <c r="G25" s="8" t="s">
        <v>21</v>
      </c>
      <c r="H25" s="8" t="s">
        <v>22</v>
      </c>
      <c r="I25" s="8" t="s">
        <v>23</v>
      </c>
      <c r="J25" s="8" t="s">
        <v>24</v>
      </c>
      <c r="K25" s="8" t="s">
        <v>25</v>
      </c>
      <c r="L25" s="8" t="s">
        <v>26</v>
      </c>
      <c r="M25" s="8" t="s">
        <v>27</v>
      </c>
      <c r="N25" s="8" t="s">
        <v>28</v>
      </c>
      <c r="O25" s="8" t="s">
        <v>29</v>
      </c>
    </row>
    <row r="26" spans="2:15" ht="60" customHeight="1" x14ac:dyDescent="0.45">
      <c r="B26" s="9" t="s">
        <v>170</v>
      </c>
      <c r="C26" s="10">
        <v>4</v>
      </c>
      <c r="D26" s="10">
        <v>3</v>
      </c>
      <c r="E26" s="10">
        <v>3</v>
      </c>
      <c r="F26" s="10">
        <v>3</v>
      </c>
      <c r="G26" s="10">
        <v>4</v>
      </c>
      <c r="H26" s="10">
        <v>5</v>
      </c>
      <c r="I26" s="10">
        <v>4</v>
      </c>
      <c r="J26" s="10" t="s">
        <v>30</v>
      </c>
      <c r="K26" s="11">
        <f>ROUND((C26*Rubric!$B$5+D26*Rubric!$B$6+E26*Rubric!$B$7+F26*Rubric!$B$8+G26*Rubric!$B$9+H26*Rubric!$B$10+I26*Rubric!$B$11)/5*100,1)</f>
        <v>73</v>
      </c>
      <c r="L26" s="11">
        <f>INDEX(Rubric!$B$16:$B$18,MATCH(J26,Rubric!$A$16:$A$18,0))</f>
        <v>3</v>
      </c>
      <c r="M26" s="11">
        <f>K26+L26</f>
        <v>76</v>
      </c>
      <c r="N26" s="9" t="s">
        <v>31</v>
      </c>
      <c r="O26" s="9" t="s">
        <v>32</v>
      </c>
    </row>
    <row r="28" spans="2:15" x14ac:dyDescent="0.45">
      <c r="B28" s="12" t="s">
        <v>33</v>
      </c>
    </row>
  </sheetData>
  <mergeCells count="21">
    <mergeCell ref="B24:O24"/>
    <mergeCell ref="B19:O19"/>
    <mergeCell ref="B20:O20"/>
    <mergeCell ref="B21:O21"/>
    <mergeCell ref="B22:O22"/>
    <mergeCell ref="B23:O23"/>
    <mergeCell ref="B14:O14"/>
    <mergeCell ref="B15:O15"/>
    <mergeCell ref="B16:O16"/>
    <mergeCell ref="B17:O17"/>
    <mergeCell ref="B18:O18"/>
    <mergeCell ref="B9:O9"/>
    <mergeCell ref="B10:O10"/>
    <mergeCell ref="B11:O11"/>
    <mergeCell ref="B12:O12"/>
    <mergeCell ref="B13:O13"/>
    <mergeCell ref="B4:O4"/>
    <mergeCell ref="B5:O5"/>
    <mergeCell ref="B6:O6"/>
    <mergeCell ref="B7:O7"/>
    <mergeCell ref="B8:O8"/>
  </mergeCell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4"/>
  <sheetViews>
    <sheetView tabSelected="1" zoomScaleNormal="100" workbookViewId="0">
      <pane xSplit="1" ySplit="4" topLeftCell="B5" activePane="bottomRight" state="frozen"/>
      <selection pane="topRight" activeCell="B1" sqref="B1"/>
      <selection pane="bottomLeft" activeCell="A5" sqref="A5"/>
      <selection pane="bottomRight" activeCell="I8" sqref="I8"/>
    </sheetView>
  </sheetViews>
  <sheetFormatPr defaultColWidth="8.6640625" defaultRowHeight="14.25" x14ac:dyDescent="0.45"/>
  <cols>
    <col min="1" max="1" width="26" customWidth="1"/>
    <col min="2" max="2" width="9" customWidth="1"/>
    <col min="3" max="3" width="34" customWidth="1"/>
    <col min="4" max="7" width="24" customWidth="1"/>
    <col min="8" max="8" width="26" customWidth="1"/>
    <col min="9" max="9" width="32" customWidth="1"/>
  </cols>
  <sheetData>
    <row r="1" spans="1:9" ht="20.65" x14ac:dyDescent="0.6">
      <c r="A1" s="6" t="s">
        <v>171</v>
      </c>
    </row>
    <row r="2" spans="1:9" x14ac:dyDescent="0.45">
      <c r="A2" s="7" t="s">
        <v>34</v>
      </c>
    </row>
    <row r="4" spans="1:9" ht="30" customHeight="1" x14ac:dyDescent="0.45">
      <c r="A4" s="13" t="s">
        <v>35</v>
      </c>
      <c r="B4" s="13" t="s">
        <v>36</v>
      </c>
      <c r="C4" s="13" t="s">
        <v>37</v>
      </c>
      <c r="D4" s="13" t="s">
        <v>38</v>
      </c>
      <c r="E4" s="13" t="s">
        <v>39</v>
      </c>
      <c r="F4" s="13" t="s">
        <v>40</v>
      </c>
      <c r="G4" s="13" t="s">
        <v>41</v>
      </c>
      <c r="H4" s="13" t="s">
        <v>42</v>
      </c>
      <c r="I4" s="13" t="s">
        <v>43</v>
      </c>
    </row>
    <row r="5" spans="1:9" ht="91.5" customHeight="1" x14ac:dyDescent="0.45">
      <c r="A5" s="14" t="s">
        <v>44</v>
      </c>
      <c r="B5" s="15">
        <v>0.15</v>
      </c>
      <c r="C5" s="16" t="s">
        <v>45</v>
      </c>
      <c r="D5" s="16" t="s">
        <v>46</v>
      </c>
      <c r="E5" s="16" t="s">
        <v>47</v>
      </c>
      <c r="F5" s="16" t="s">
        <v>48</v>
      </c>
      <c r="G5" s="16" t="s">
        <v>49</v>
      </c>
      <c r="H5" s="16" t="s">
        <v>50</v>
      </c>
      <c r="I5" s="16" t="s">
        <v>51</v>
      </c>
    </row>
    <row r="6" spans="1:9" ht="91.5" customHeight="1" x14ac:dyDescent="0.45">
      <c r="A6" s="14" t="s">
        <v>52</v>
      </c>
      <c r="B6" s="15">
        <v>0.2</v>
      </c>
      <c r="C6" s="16" t="s">
        <v>53</v>
      </c>
      <c r="D6" s="16" t="s">
        <v>54</v>
      </c>
      <c r="E6" s="16" t="s">
        <v>55</v>
      </c>
      <c r="F6" s="16" t="s">
        <v>56</v>
      </c>
      <c r="G6" s="16" t="s">
        <v>57</v>
      </c>
      <c r="H6" s="16" t="s">
        <v>58</v>
      </c>
      <c r="I6" s="16" t="s">
        <v>59</v>
      </c>
    </row>
    <row r="7" spans="1:9" ht="91.5" customHeight="1" x14ac:dyDescent="0.45">
      <c r="A7" s="14" t="s">
        <v>60</v>
      </c>
      <c r="B7" s="15">
        <v>0.2</v>
      </c>
      <c r="C7" s="16" t="s">
        <v>61</v>
      </c>
      <c r="D7" s="16" t="s">
        <v>62</v>
      </c>
      <c r="E7" s="16" t="s">
        <v>63</v>
      </c>
      <c r="F7" s="16" t="s">
        <v>64</v>
      </c>
      <c r="G7" s="16" t="s">
        <v>65</v>
      </c>
      <c r="H7" s="16" t="s">
        <v>66</v>
      </c>
      <c r="I7" s="16" t="s">
        <v>67</v>
      </c>
    </row>
    <row r="8" spans="1:9" ht="91.5" customHeight="1" x14ac:dyDescent="0.45">
      <c r="A8" s="14" t="s">
        <v>68</v>
      </c>
      <c r="B8" s="15">
        <v>0.1</v>
      </c>
      <c r="C8" s="16" t="s">
        <v>69</v>
      </c>
      <c r="D8" s="16" t="s">
        <v>70</v>
      </c>
      <c r="E8" s="16" t="s">
        <v>71</v>
      </c>
      <c r="F8" s="16" t="s">
        <v>72</v>
      </c>
      <c r="G8" s="16" t="s">
        <v>73</v>
      </c>
      <c r="H8" s="16" t="s">
        <v>74</v>
      </c>
      <c r="I8" s="16" t="s">
        <v>75</v>
      </c>
    </row>
    <row r="9" spans="1:9" ht="91.5" customHeight="1" x14ac:dyDescent="0.45">
      <c r="A9" s="14" t="s">
        <v>76</v>
      </c>
      <c r="B9" s="15">
        <v>0.1</v>
      </c>
      <c r="C9" s="16" t="s">
        <v>77</v>
      </c>
      <c r="D9" s="16" t="s">
        <v>78</v>
      </c>
      <c r="E9" s="16" t="s">
        <v>79</v>
      </c>
      <c r="F9" s="16" t="s">
        <v>80</v>
      </c>
      <c r="G9" s="16" t="s">
        <v>81</v>
      </c>
      <c r="H9" s="16" t="s">
        <v>82</v>
      </c>
      <c r="I9" s="16" t="s">
        <v>83</v>
      </c>
    </row>
    <row r="10" spans="1:9" ht="91.5" customHeight="1" x14ac:dyDescent="0.45">
      <c r="A10" s="14" t="s">
        <v>84</v>
      </c>
      <c r="B10" s="15">
        <v>0.15</v>
      </c>
      <c r="C10" s="16" t="s">
        <v>85</v>
      </c>
      <c r="D10" s="16" t="s">
        <v>86</v>
      </c>
      <c r="E10" s="16" t="s">
        <v>87</v>
      </c>
      <c r="F10" s="16" t="s">
        <v>88</v>
      </c>
      <c r="G10" s="16" t="s">
        <v>89</v>
      </c>
      <c r="H10" s="16" t="s">
        <v>90</v>
      </c>
      <c r="I10" s="16" t="s">
        <v>91</v>
      </c>
    </row>
    <row r="11" spans="1:9" ht="91.5" customHeight="1" x14ac:dyDescent="0.45">
      <c r="A11" s="14" t="s">
        <v>92</v>
      </c>
      <c r="B11" s="15">
        <v>0.1</v>
      </c>
      <c r="C11" s="16" t="s">
        <v>93</v>
      </c>
      <c r="D11" s="16" t="s">
        <v>94</v>
      </c>
      <c r="E11" s="16" t="s">
        <v>95</v>
      </c>
      <c r="F11" s="16" t="s">
        <v>96</v>
      </c>
      <c r="G11" s="16" t="s">
        <v>97</v>
      </c>
      <c r="H11" s="16" t="s">
        <v>98</v>
      </c>
      <c r="I11" s="16" t="s">
        <v>99</v>
      </c>
    </row>
    <row r="12" spans="1:9" x14ac:dyDescent="0.45">
      <c r="A12" s="17" t="s">
        <v>100</v>
      </c>
      <c r="B12" s="18">
        <f>SUM(B5:B11)</f>
        <v>1</v>
      </c>
      <c r="C12" s="19" t="str">
        <f>IF(ROUND(B12,4)=1,"✓ Weights OK","⚠ Weights must total 100%")</f>
        <v>✓ Weights OK</v>
      </c>
    </row>
    <row r="14" spans="1:9" ht="15.4" x14ac:dyDescent="0.45">
      <c r="A14" s="20" t="s">
        <v>101</v>
      </c>
    </row>
    <row r="15" spans="1:9" ht="21.75" customHeight="1" x14ac:dyDescent="0.45">
      <c r="A15" s="21" t="s">
        <v>102</v>
      </c>
      <c r="B15" s="21" t="s">
        <v>103</v>
      </c>
      <c r="C15" s="21" t="s">
        <v>104</v>
      </c>
    </row>
    <row r="16" spans="1:9" ht="30" customHeight="1" x14ac:dyDescent="0.45">
      <c r="A16" s="22" t="s">
        <v>105</v>
      </c>
      <c r="B16" s="23">
        <v>0</v>
      </c>
      <c r="C16" s="3" t="s">
        <v>106</v>
      </c>
      <c r="D16" s="3"/>
      <c r="E16" s="3"/>
      <c r="F16" s="3"/>
    </row>
    <row r="17" spans="1:6" ht="30" customHeight="1" x14ac:dyDescent="0.45">
      <c r="A17" s="22" t="s">
        <v>30</v>
      </c>
      <c r="B17" s="23">
        <v>3</v>
      </c>
      <c r="C17" s="3" t="s">
        <v>107</v>
      </c>
      <c r="D17" s="3"/>
      <c r="E17" s="3"/>
      <c r="F17" s="3"/>
    </row>
    <row r="18" spans="1:6" ht="30" customHeight="1" x14ac:dyDescent="0.45">
      <c r="A18" s="22" t="s">
        <v>108</v>
      </c>
      <c r="B18" s="23">
        <v>5</v>
      </c>
      <c r="C18" s="3" t="s">
        <v>109</v>
      </c>
      <c r="D18" s="3"/>
      <c r="E18" s="3"/>
      <c r="F18" s="3"/>
    </row>
    <row r="20" spans="1:6" ht="15.4" x14ac:dyDescent="0.45">
      <c r="A20" s="20" t="s">
        <v>110</v>
      </c>
    </row>
    <row r="21" spans="1:6" x14ac:dyDescent="0.45">
      <c r="A21" s="24" t="s">
        <v>111</v>
      </c>
    </row>
    <row r="22" spans="1:6" x14ac:dyDescent="0.45">
      <c r="A22" s="24" t="s">
        <v>112</v>
      </c>
    </row>
    <row r="23" spans="1:6" x14ac:dyDescent="0.45">
      <c r="A23" s="24" t="s">
        <v>113</v>
      </c>
    </row>
    <row r="24" spans="1:6" x14ac:dyDescent="0.45">
      <c r="A24" s="24" t="s">
        <v>114</v>
      </c>
    </row>
  </sheetData>
  <mergeCells count="3">
    <mergeCell ref="C16:F16"/>
    <mergeCell ref="C17:F17"/>
    <mergeCell ref="C18:F18"/>
  </mergeCell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4"/>
  <sheetViews>
    <sheetView zoomScaleNormal="100" workbookViewId="0">
      <pane xSplit="2" ySplit="4" topLeftCell="C5" activePane="bottomRight" state="frozen"/>
      <selection pane="topRight" activeCell="C1" sqref="C1"/>
      <selection pane="bottomLeft" activeCell="A5" sqref="A5"/>
      <selection pane="bottomRight"/>
    </sheetView>
  </sheetViews>
  <sheetFormatPr defaultColWidth="8.6640625" defaultRowHeight="14.25" x14ac:dyDescent="0.45"/>
  <cols>
    <col min="1" max="1" width="8" customWidth="1"/>
    <col min="2" max="2" width="24" customWidth="1"/>
    <col min="3" max="3" width="32" customWidth="1"/>
    <col min="4" max="4" width="34" customWidth="1"/>
    <col min="5" max="5" width="20" customWidth="1"/>
    <col min="6" max="6" width="22" customWidth="1"/>
    <col min="7" max="7" width="24" customWidth="1"/>
    <col min="8" max="8" width="30" customWidth="1"/>
    <col min="9" max="9" width="16" customWidth="1"/>
  </cols>
  <sheetData>
    <row r="1" spans="1:9" ht="20.65" x14ac:dyDescent="0.6">
      <c r="A1" s="6" t="s">
        <v>115</v>
      </c>
    </row>
    <row r="2" spans="1:9" x14ac:dyDescent="0.45">
      <c r="A2" s="7" t="s">
        <v>116</v>
      </c>
    </row>
    <row r="4" spans="1:9" ht="36" customHeight="1" x14ac:dyDescent="0.45">
      <c r="A4" s="13" t="s">
        <v>117</v>
      </c>
      <c r="B4" s="13" t="s">
        <v>118</v>
      </c>
      <c r="C4" s="13" t="s">
        <v>119</v>
      </c>
      <c r="D4" s="13" t="s">
        <v>120</v>
      </c>
      <c r="E4" s="13" t="s">
        <v>121</v>
      </c>
      <c r="F4" s="13" t="s">
        <v>122</v>
      </c>
      <c r="G4" s="13" t="s">
        <v>123</v>
      </c>
      <c r="H4" s="13" t="s">
        <v>124</v>
      </c>
      <c r="I4" s="13" t="s">
        <v>125</v>
      </c>
    </row>
    <row r="5" spans="1:9" x14ac:dyDescent="0.45">
      <c r="A5" s="25">
        <v>1</v>
      </c>
      <c r="B5" s="26"/>
      <c r="C5" s="26"/>
      <c r="D5" s="26"/>
      <c r="E5" s="26"/>
      <c r="F5" s="26"/>
      <c r="G5" s="26"/>
      <c r="H5" s="26"/>
      <c r="I5" s="26"/>
    </row>
    <row r="6" spans="1:9" x14ac:dyDescent="0.45">
      <c r="A6" s="25">
        <v>2</v>
      </c>
      <c r="B6" s="26"/>
      <c r="C6" s="26"/>
      <c r="D6" s="26"/>
      <c r="E6" s="26"/>
      <c r="F6" s="26"/>
      <c r="G6" s="26"/>
      <c r="H6" s="26"/>
      <c r="I6" s="26"/>
    </row>
    <row r="7" spans="1:9" x14ac:dyDescent="0.45">
      <c r="A7" s="25">
        <v>3</v>
      </c>
      <c r="B7" s="26"/>
      <c r="C7" s="26"/>
      <c r="D7" s="26"/>
      <c r="E7" s="26"/>
      <c r="F7" s="26"/>
      <c r="G7" s="26"/>
      <c r="H7" s="26"/>
      <c r="I7" s="26"/>
    </row>
    <row r="8" spans="1:9" x14ac:dyDescent="0.45">
      <c r="A8" s="25">
        <v>4</v>
      </c>
      <c r="B8" s="26"/>
      <c r="C8" s="26"/>
      <c r="D8" s="26"/>
      <c r="E8" s="26"/>
      <c r="F8" s="26"/>
      <c r="G8" s="26"/>
      <c r="H8" s="26"/>
      <c r="I8" s="26"/>
    </row>
    <row r="9" spans="1:9" x14ac:dyDescent="0.45">
      <c r="A9" s="25">
        <v>5</v>
      </c>
      <c r="B9" s="26"/>
      <c r="C9" s="26"/>
      <c r="D9" s="26"/>
      <c r="E9" s="26"/>
      <c r="F9" s="26"/>
      <c r="G9" s="26"/>
      <c r="H9" s="26"/>
      <c r="I9" s="26"/>
    </row>
    <row r="10" spans="1:9" x14ac:dyDescent="0.45">
      <c r="A10" s="25">
        <v>6</v>
      </c>
      <c r="B10" s="26"/>
      <c r="C10" s="26"/>
      <c r="D10" s="26"/>
      <c r="E10" s="26"/>
      <c r="F10" s="26"/>
      <c r="G10" s="26"/>
      <c r="H10" s="26"/>
      <c r="I10" s="26"/>
    </row>
    <row r="11" spans="1:9" x14ac:dyDescent="0.45">
      <c r="A11" s="25">
        <v>7</v>
      </c>
      <c r="B11" s="26"/>
      <c r="C11" s="26"/>
      <c r="D11" s="26"/>
      <c r="E11" s="26"/>
      <c r="F11" s="26"/>
      <c r="G11" s="26"/>
      <c r="H11" s="26"/>
      <c r="I11" s="26"/>
    </row>
    <row r="12" spans="1:9" x14ac:dyDescent="0.45">
      <c r="A12" s="25">
        <v>8</v>
      </c>
      <c r="B12" s="26"/>
      <c r="C12" s="26"/>
      <c r="D12" s="26"/>
      <c r="E12" s="26"/>
      <c r="F12" s="26"/>
      <c r="G12" s="26"/>
      <c r="H12" s="26"/>
      <c r="I12" s="26"/>
    </row>
    <row r="13" spans="1:9" x14ac:dyDescent="0.45">
      <c r="A13" s="25">
        <v>9</v>
      </c>
      <c r="B13" s="26"/>
      <c r="C13" s="26"/>
      <c r="D13" s="26"/>
      <c r="E13" s="26"/>
      <c r="F13" s="26"/>
      <c r="G13" s="26"/>
      <c r="H13" s="26"/>
      <c r="I13" s="26"/>
    </row>
    <row r="14" spans="1:9" x14ac:dyDescent="0.45">
      <c r="A14" s="25">
        <v>10</v>
      </c>
      <c r="B14" s="26"/>
      <c r="C14" s="26"/>
      <c r="D14" s="26"/>
      <c r="E14" s="26"/>
      <c r="F14" s="26"/>
      <c r="G14" s="26"/>
      <c r="H14" s="26"/>
      <c r="I14" s="26"/>
    </row>
    <row r="15" spans="1:9" x14ac:dyDescent="0.45">
      <c r="A15" s="25">
        <v>11</v>
      </c>
      <c r="B15" s="26"/>
      <c r="C15" s="26"/>
      <c r="D15" s="26"/>
      <c r="E15" s="26"/>
      <c r="F15" s="26"/>
      <c r="G15" s="26"/>
      <c r="H15" s="26"/>
      <c r="I15" s="26"/>
    </row>
    <row r="16" spans="1:9" x14ac:dyDescent="0.45">
      <c r="A16" s="25">
        <v>12</v>
      </c>
      <c r="B16" s="26"/>
      <c r="C16" s="26"/>
      <c r="D16" s="26"/>
      <c r="E16" s="26"/>
      <c r="F16" s="26"/>
      <c r="G16" s="26"/>
      <c r="H16" s="26"/>
      <c r="I16" s="26"/>
    </row>
    <row r="17" spans="1:9" x14ac:dyDescent="0.45">
      <c r="A17" s="25">
        <v>13</v>
      </c>
      <c r="B17" s="26"/>
      <c r="C17" s="26"/>
      <c r="D17" s="26"/>
      <c r="E17" s="26"/>
      <c r="F17" s="26"/>
      <c r="G17" s="26"/>
      <c r="H17" s="26"/>
      <c r="I17" s="26"/>
    </row>
    <row r="18" spans="1:9" x14ac:dyDescent="0.45">
      <c r="A18" s="25">
        <v>14</v>
      </c>
      <c r="B18" s="26"/>
      <c r="C18" s="26"/>
      <c r="D18" s="26"/>
      <c r="E18" s="26"/>
      <c r="F18" s="26"/>
      <c r="G18" s="26"/>
      <c r="H18" s="26"/>
      <c r="I18" s="26"/>
    </row>
    <row r="19" spans="1:9" x14ac:dyDescent="0.45">
      <c r="A19" s="25">
        <v>15</v>
      </c>
      <c r="B19" s="26"/>
      <c r="C19" s="26"/>
      <c r="D19" s="26"/>
      <c r="E19" s="26"/>
      <c r="F19" s="26"/>
      <c r="G19" s="26"/>
      <c r="H19" s="26"/>
      <c r="I19" s="26"/>
    </row>
    <row r="20" spans="1:9" x14ac:dyDescent="0.45">
      <c r="A20" s="25">
        <v>16</v>
      </c>
      <c r="B20" s="26"/>
      <c r="C20" s="26"/>
      <c r="D20" s="26"/>
      <c r="E20" s="26"/>
      <c r="F20" s="26"/>
      <c r="G20" s="26"/>
      <c r="H20" s="26"/>
      <c r="I20" s="26"/>
    </row>
    <row r="21" spans="1:9" x14ac:dyDescent="0.45">
      <c r="A21" s="25">
        <v>17</v>
      </c>
      <c r="B21" s="26"/>
      <c r="C21" s="26"/>
      <c r="D21" s="26"/>
      <c r="E21" s="26"/>
      <c r="F21" s="26"/>
      <c r="G21" s="26"/>
      <c r="H21" s="26"/>
      <c r="I21" s="26"/>
    </row>
    <row r="22" spans="1:9" x14ac:dyDescent="0.45">
      <c r="A22" s="25">
        <v>18</v>
      </c>
      <c r="B22" s="26"/>
      <c r="C22" s="26"/>
      <c r="D22" s="26"/>
      <c r="E22" s="26"/>
      <c r="F22" s="26"/>
      <c r="G22" s="26"/>
      <c r="H22" s="26"/>
      <c r="I22" s="26"/>
    </row>
    <row r="23" spans="1:9" x14ac:dyDescent="0.45">
      <c r="A23" s="25">
        <v>19</v>
      </c>
      <c r="B23" s="26"/>
      <c r="C23" s="26"/>
      <c r="D23" s="26"/>
      <c r="E23" s="26"/>
      <c r="F23" s="26"/>
      <c r="G23" s="26"/>
      <c r="H23" s="26"/>
      <c r="I23" s="26"/>
    </row>
    <row r="24" spans="1:9" x14ac:dyDescent="0.45">
      <c r="A24" s="25">
        <v>20</v>
      </c>
      <c r="B24" s="26"/>
      <c r="C24" s="26"/>
      <c r="D24" s="26"/>
      <c r="E24" s="26"/>
      <c r="F24" s="26"/>
      <c r="G24" s="26"/>
      <c r="H24" s="26"/>
      <c r="I24" s="26"/>
    </row>
  </sheetData>
  <dataValidations count="2">
    <dataValidation type="list" allowBlank="1" sqref="E5:E24" xr:uid="{00000000-0002-0000-0200-000000000000}">
      <formula1>"First-time with quantum,Some experience,Experienced"</formula1>
      <formula2>0</formula2>
    </dataValidation>
    <dataValidation type="list" allowBlank="1" sqref="F5:F24" xr:uid="{00000000-0002-0000-0200-000001000000}">
      <formula1>"Simulator only,Real quantum device,Both"</formula1>
      <formula2>0</formula2>
    </dataValidation>
  </dataValidations>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R28"/>
  <sheetViews>
    <sheetView zoomScaleNormal="100" workbookViewId="0">
      <pane xSplit="4" ySplit="6" topLeftCell="E7" activePane="bottomRight" state="frozen"/>
      <selection pane="topRight" activeCell="E1" sqref="E1"/>
      <selection pane="bottomLeft" activeCell="A7" sqref="A7"/>
      <selection pane="bottomRight"/>
    </sheetView>
  </sheetViews>
  <sheetFormatPr defaultColWidth="8.6640625" defaultRowHeight="14.25" x14ac:dyDescent="0.45"/>
  <cols>
    <col min="1" max="1" width="7" customWidth="1"/>
    <col min="2" max="2" width="20" customWidth="1"/>
    <col min="3" max="3" width="24" customWidth="1"/>
    <col min="4" max="4" width="9" customWidth="1"/>
    <col min="5" max="11" width="12" customWidth="1"/>
    <col min="12" max="12" width="22" customWidth="1"/>
    <col min="13" max="13" width="11" customWidth="1"/>
    <col min="14" max="14" width="9" customWidth="1"/>
    <col min="15" max="15" width="10" customWidth="1"/>
    <col min="16" max="17" width="32" customWidth="1"/>
    <col min="18" max="18" width="28" customWidth="1"/>
  </cols>
  <sheetData>
    <row r="1" spans="1:18" ht="20.65" x14ac:dyDescent="0.6">
      <c r="A1" s="6" t="s">
        <v>126</v>
      </c>
    </row>
    <row r="2" spans="1:18" x14ac:dyDescent="0.45">
      <c r="A2" s="17" t="s">
        <v>127</v>
      </c>
      <c r="B2" s="2"/>
      <c r="C2" s="2"/>
      <c r="E2" s="17" t="s">
        <v>128</v>
      </c>
      <c r="F2" s="1"/>
      <c r="G2" s="1"/>
      <c r="H2" s="1"/>
    </row>
    <row r="3" spans="1:18" x14ac:dyDescent="0.45">
      <c r="A3" s="12" t="s">
        <v>129</v>
      </c>
    </row>
    <row r="4" spans="1:18" x14ac:dyDescent="0.45">
      <c r="A4" s="17" t="s">
        <v>130</v>
      </c>
      <c r="B4" s="19" t="str">
        <f>COUNT(O7:O26)&amp;" of "&amp;COUNTA(Teams!B5:B24)</f>
        <v>0 of 0</v>
      </c>
    </row>
    <row r="5" spans="1:18" x14ac:dyDescent="0.45">
      <c r="D5" s="27" t="s">
        <v>131</v>
      </c>
      <c r="E5" s="28">
        <f>Rubric!B5</f>
        <v>0.15</v>
      </c>
      <c r="F5" s="28">
        <f>Rubric!B6</f>
        <v>0.2</v>
      </c>
      <c r="G5" s="28">
        <f>Rubric!B7</f>
        <v>0.2</v>
      </c>
      <c r="H5" s="28">
        <f>Rubric!B8</f>
        <v>0.1</v>
      </c>
      <c r="I5" s="28">
        <f>Rubric!B9</f>
        <v>0.1</v>
      </c>
      <c r="J5" s="28">
        <f>Rubric!B10</f>
        <v>0.15</v>
      </c>
      <c r="K5" s="28">
        <f>Rubric!B11</f>
        <v>0.1</v>
      </c>
    </row>
    <row r="6" spans="1:18" ht="48" customHeight="1" x14ac:dyDescent="0.45">
      <c r="A6" s="13" t="s">
        <v>117</v>
      </c>
      <c r="B6" s="13" t="s">
        <v>118</v>
      </c>
      <c r="C6" s="13" t="s">
        <v>119</v>
      </c>
      <c r="D6" s="13" t="s">
        <v>132</v>
      </c>
      <c r="E6" s="13" t="s">
        <v>133</v>
      </c>
      <c r="F6" s="13" t="s">
        <v>134</v>
      </c>
      <c r="G6" s="13" t="s">
        <v>135</v>
      </c>
      <c r="H6" s="13" t="s">
        <v>136</v>
      </c>
      <c r="I6" s="13" t="s">
        <v>137</v>
      </c>
      <c r="J6" s="13" t="s">
        <v>138</v>
      </c>
      <c r="K6" s="13" t="s">
        <v>139</v>
      </c>
      <c r="L6" s="13" t="s">
        <v>24</v>
      </c>
      <c r="M6" s="13" t="s">
        <v>140</v>
      </c>
      <c r="N6" s="13" t="s">
        <v>141</v>
      </c>
      <c r="O6" s="13" t="s">
        <v>142</v>
      </c>
      <c r="P6" s="13" t="s">
        <v>143</v>
      </c>
      <c r="Q6" s="13" t="s">
        <v>144</v>
      </c>
      <c r="R6" s="13" t="s">
        <v>145</v>
      </c>
    </row>
    <row r="7" spans="1:18" ht="45" customHeight="1" x14ac:dyDescent="0.45">
      <c r="A7" s="25">
        <f>Teams!A5</f>
        <v>1</v>
      </c>
      <c r="B7" s="16" t="str">
        <f>IF(Teams!B5="","",Teams!B5)</f>
        <v/>
      </c>
      <c r="C7" s="16" t="str">
        <f>IF(Teams!C5="","",Teams!C5)</f>
        <v/>
      </c>
      <c r="D7" s="29"/>
      <c r="E7" s="29"/>
      <c r="F7" s="29"/>
      <c r="G7" s="29"/>
      <c r="H7" s="29"/>
      <c r="I7" s="29"/>
      <c r="J7" s="29"/>
      <c r="K7" s="29"/>
      <c r="L7" s="29"/>
      <c r="M7" s="30" t="str">
        <f>IF(OR(D7="Y",COUNT(E7:K7)&lt;7),"",ROUND((E7*Rubric!$B$5+F7*Rubric!$B$6+G7*Rubric!$B$7+H7*Rubric!$B$8+I7*Rubric!$B$9+J7*Rubric!$B$10+K7*Rubric!$B$11)/5*100,1))</f>
        <v/>
      </c>
      <c r="N7" s="30" t="str">
        <f>IF(OR(M7="",L7=""),"",IFERROR(INDEX(Rubric!$B$16:$B$18,MATCH(L7,Rubric!$A$16:$A$18,0)),0))</f>
        <v/>
      </c>
      <c r="O7" s="31" t="str">
        <f t="shared" ref="O7:O26" si="0">IF(M7="","",M7+N(N7))</f>
        <v/>
      </c>
      <c r="P7" s="32"/>
      <c r="Q7" s="32"/>
      <c r="R7" s="32"/>
    </row>
    <row r="8" spans="1:18" ht="45" customHeight="1" x14ac:dyDescent="0.45">
      <c r="A8" s="25">
        <f>Teams!A6</f>
        <v>2</v>
      </c>
      <c r="B8" s="16" t="str">
        <f>IF(Teams!B6="","",Teams!B6)</f>
        <v/>
      </c>
      <c r="C8" s="16" t="str">
        <f>IF(Teams!C6="","",Teams!C6)</f>
        <v/>
      </c>
      <c r="D8" s="29"/>
      <c r="E8" s="29"/>
      <c r="F8" s="29"/>
      <c r="G8" s="29"/>
      <c r="H8" s="29"/>
      <c r="I8" s="29"/>
      <c r="J8" s="29"/>
      <c r="K8" s="29"/>
      <c r="L8" s="29"/>
      <c r="M8" s="30" t="str">
        <f>IF(OR(D8="Y",COUNT(E8:K8)&lt;7),"",ROUND((E8*Rubric!$B$5+F8*Rubric!$B$6+G8*Rubric!$B$7+H8*Rubric!$B$8+I8*Rubric!$B$9+J8*Rubric!$B$10+K8*Rubric!$B$11)/5*100,1))</f>
        <v/>
      </c>
      <c r="N8" s="30" t="str">
        <f>IF(OR(M8="",L8=""),"",IFERROR(INDEX(Rubric!$B$16:$B$18,MATCH(L8,Rubric!$A$16:$A$18,0)),0))</f>
        <v/>
      </c>
      <c r="O8" s="31" t="str">
        <f t="shared" si="0"/>
        <v/>
      </c>
      <c r="P8" s="32"/>
      <c r="Q8" s="32"/>
      <c r="R8" s="32"/>
    </row>
    <row r="9" spans="1:18" ht="45" customHeight="1" x14ac:dyDescent="0.45">
      <c r="A9" s="25">
        <f>Teams!A7</f>
        <v>3</v>
      </c>
      <c r="B9" s="16" t="str">
        <f>IF(Teams!B7="","",Teams!B7)</f>
        <v/>
      </c>
      <c r="C9" s="16" t="str">
        <f>IF(Teams!C7="","",Teams!C7)</f>
        <v/>
      </c>
      <c r="D9" s="29"/>
      <c r="E9" s="29"/>
      <c r="F9" s="29"/>
      <c r="G9" s="29"/>
      <c r="H9" s="29"/>
      <c r="I9" s="29"/>
      <c r="J9" s="29"/>
      <c r="K9" s="29"/>
      <c r="L9" s="29"/>
      <c r="M9" s="30" t="str">
        <f>IF(OR(D9="Y",COUNT(E9:K9)&lt;7),"",ROUND((E9*Rubric!$B$5+F9*Rubric!$B$6+G9*Rubric!$B$7+H9*Rubric!$B$8+I9*Rubric!$B$9+J9*Rubric!$B$10+K9*Rubric!$B$11)/5*100,1))</f>
        <v/>
      </c>
      <c r="N9" s="30" t="str">
        <f>IF(OR(M9="",L9=""),"",IFERROR(INDEX(Rubric!$B$16:$B$18,MATCH(L9,Rubric!$A$16:$A$18,0)),0))</f>
        <v/>
      </c>
      <c r="O9" s="31" t="str">
        <f t="shared" si="0"/>
        <v/>
      </c>
      <c r="P9" s="32"/>
      <c r="Q9" s="32"/>
      <c r="R9" s="32"/>
    </row>
    <row r="10" spans="1:18" ht="45" customHeight="1" x14ac:dyDescent="0.45">
      <c r="A10" s="25">
        <f>Teams!A8</f>
        <v>4</v>
      </c>
      <c r="B10" s="16" t="str">
        <f>IF(Teams!B8="","",Teams!B8)</f>
        <v/>
      </c>
      <c r="C10" s="16" t="str">
        <f>IF(Teams!C8="","",Teams!C8)</f>
        <v/>
      </c>
      <c r="D10" s="29"/>
      <c r="E10" s="29"/>
      <c r="F10" s="29"/>
      <c r="G10" s="29"/>
      <c r="H10" s="29"/>
      <c r="I10" s="29"/>
      <c r="J10" s="29"/>
      <c r="K10" s="29"/>
      <c r="L10" s="29"/>
      <c r="M10" s="30" t="str">
        <f>IF(OR(D10="Y",COUNT(E10:K10)&lt;7),"",ROUND((E10*Rubric!$B$5+F10*Rubric!$B$6+G10*Rubric!$B$7+H10*Rubric!$B$8+I10*Rubric!$B$9+J10*Rubric!$B$10+K10*Rubric!$B$11)/5*100,1))</f>
        <v/>
      </c>
      <c r="N10" s="30" t="str">
        <f>IF(OR(M10="",L10=""),"",IFERROR(INDEX(Rubric!$B$16:$B$18,MATCH(L10,Rubric!$A$16:$A$18,0)),0))</f>
        <v/>
      </c>
      <c r="O10" s="31" t="str">
        <f t="shared" si="0"/>
        <v/>
      </c>
      <c r="P10" s="32"/>
      <c r="Q10" s="32"/>
      <c r="R10" s="32"/>
    </row>
    <row r="11" spans="1:18" ht="45" customHeight="1" x14ac:dyDescent="0.45">
      <c r="A11" s="25">
        <f>Teams!A9</f>
        <v>5</v>
      </c>
      <c r="B11" s="16" t="str">
        <f>IF(Teams!B9="","",Teams!B9)</f>
        <v/>
      </c>
      <c r="C11" s="16" t="str">
        <f>IF(Teams!C9="","",Teams!C9)</f>
        <v/>
      </c>
      <c r="D11" s="29"/>
      <c r="E11" s="29"/>
      <c r="F11" s="29"/>
      <c r="G11" s="29"/>
      <c r="H11" s="29"/>
      <c r="I11" s="29"/>
      <c r="J11" s="29"/>
      <c r="K11" s="29"/>
      <c r="L11" s="29"/>
      <c r="M11" s="30" t="str">
        <f>IF(OR(D11="Y",COUNT(E11:K11)&lt;7),"",ROUND((E11*Rubric!$B$5+F11*Rubric!$B$6+G11*Rubric!$B$7+H11*Rubric!$B$8+I11*Rubric!$B$9+J11*Rubric!$B$10+K11*Rubric!$B$11)/5*100,1))</f>
        <v/>
      </c>
      <c r="N11" s="30" t="str">
        <f>IF(OR(M11="",L11=""),"",IFERROR(INDEX(Rubric!$B$16:$B$18,MATCH(L11,Rubric!$A$16:$A$18,0)),0))</f>
        <v/>
      </c>
      <c r="O11" s="31" t="str">
        <f t="shared" si="0"/>
        <v/>
      </c>
      <c r="P11" s="32"/>
      <c r="Q11" s="32"/>
      <c r="R11" s="32"/>
    </row>
    <row r="12" spans="1:18" ht="45" customHeight="1" x14ac:dyDescent="0.45">
      <c r="A12" s="25">
        <f>Teams!A10</f>
        <v>6</v>
      </c>
      <c r="B12" s="16" t="str">
        <f>IF(Teams!B10="","",Teams!B10)</f>
        <v/>
      </c>
      <c r="C12" s="16" t="str">
        <f>IF(Teams!C10="","",Teams!C10)</f>
        <v/>
      </c>
      <c r="D12" s="29"/>
      <c r="E12" s="29"/>
      <c r="F12" s="29"/>
      <c r="G12" s="29"/>
      <c r="H12" s="29"/>
      <c r="I12" s="29"/>
      <c r="J12" s="29"/>
      <c r="K12" s="29"/>
      <c r="L12" s="29"/>
      <c r="M12" s="30" t="str">
        <f>IF(OR(D12="Y",COUNT(E12:K12)&lt;7),"",ROUND((E12*Rubric!$B$5+F12*Rubric!$B$6+G12*Rubric!$B$7+H12*Rubric!$B$8+I12*Rubric!$B$9+J12*Rubric!$B$10+K12*Rubric!$B$11)/5*100,1))</f>
        <v/>
      </c>
      <c r="N12" s="30" t="str">
        <f>IF(OR(M12="",L12=""),"",IFERROR(INDEX(Rubric!$B$16:$B$18,MATCH(L12,Rubric!$A$16:$A$18,0)),0))</f>
        <v/>
      </c>
      <c r="O12" s="31" t="str">
        <f t="shared" si="0"/>
        <v/>
      </c>
      <c r="P12" s="32"/>
      <c r="Q12" s="32"/>
      <c r="R12" s="32"/>
    </row>
    <row r="13" spans="1:18" ht="45" customHeight="1" x14ac:dyDescent="0.45">
      <c r="A13" s="25">
        <f>Teams!A11</f>
        <v>7</v>
      </c>
      <c r="B13" s="16" t="str">
        <f>IF(Teams!B11="","",Teams!B11)</f>
        <v/>
      </c>
      <c r="C13" s="16" t="str">
        <f>IF(Teams!C11="","",Teams!C11)</f>
        <v/>
      </c>
      <c r="D13" s="29"/>
      <c r="E13" s="29"/>
      <c r="F13" s="29"/>
      <c r="G13" s="29"/>
      <c r="H13" s="29"/>
      <c r="I13" s="29"/>
      <c r="J13" s="29"/>
      <c r="K13" s="29"/>
      <c r="L13" s="29"/>
      <c r="M13" s="30" t="str">
        <f>IF(OR(D13="Y",COUNT(E13:K13)&lt;7),"",ROUND((E13*Rubric!$B$5+F13*Rubric!$B$6+G13*Rubric!$B$7+H13*Rubric!$B$8+I13*Rubric!$B$9+J13*Rubric!$B$10+K13*Rubric!$B$11)/5*100,1))</f>
        <v/>
      </c>
      <c r="N13" s="30" t="str">
        <f>IF(OR(M13="",L13=""),"",IFERROR(INDEX(Rubric!$B$16:$B$18,MATCH(L13,Rubric!$A$16:$A$18,0)),0))</f>
        <v/>
      </c>
      <c r="O13" s="31" t="str">
        <f t="shared" si="0"/>
        <v/>
      </c>
      <c r="P13" s="32"/>
      <c r="Q13" s="32"/>
      <c r="R13" s="32"/>
    </row>
    <row r="14" spans="1:18" ht="45" customHeight="1" x14ac:dyDescent="0.45">
      <c r="A14" s="25">
        <f>Teams!A12</f>
        <v>8</v>
      </c>
      <c r="B14" s="16" t="str">
        <f>IF(Teams!B12="","",Teams!B12)</f>
        <v/>
      </c>
      <c r="C14" s="16" t="str">
        <f>IF(Teams!C12="","",Teams!C12)</f>
        <v/>
      </c>
      <c r="D14" s="29"/>
      <c r="E14" s="29"/>
      <c r="F14" s="29"/>
      <c r="G14" s="29"/>
      <c r="H14" s="29"/>
      <c r="I14" s="29"/>
      <c r="J14" s="29"/>
      <c r="K14" s="29"/>
      <c r="L14" s="29"/>
      <c r="M14" s="30" t="str">
        <f>IF(OR(D14="Y",COUNT(E14:K14)&lt;7),"",ROUND((E14*Rubric!$B$5+F14*Rubric!$B$6+G14*Rubric!$B$7+H14*Rubric!$B$8+I14*Rubric!$B$9+J14*Rubric!$B$10+K14*Rubric!$B$11)/5*100,1))</f>
        <v/>
      </c>
      <c r="N14" s="30" t="str">
        <f>IF(OR(M14="",L14=""),"",IFERROR(INDEX(Rubric!$B$16:$B$18,MATCH(L14,Rubric!$A$16:$A$18,0)),0))</f>
        <v/>
      </c>
      <c r="O14" s="31" t="str">
        <f t="shared" si="0"/>
        <v/>
      </c>
      <c r="P14" s="32"/>
      <c r="Q14" s="32"/>
      <c r="R14" s="32"/>
    </row>
    <row r="15" spans="1:18" ht="45" customHeight="1" x14ac:dyDescent="0.45">
      <c r="A15" s="25">
        <f>Teams!A13</f>
        <v>9</v>
      </c>
      <c r="B15" s="16" t="str">
        <f>IF(Teams!B13="","",Teams!B13)</f>
        <v/>
      </c>
      <c r="C15" s="16" t="str">
        <f>IF(Teams!C13="","",Teams!C13)</f>
        <v/>
      </c>
      <c r="D15" s="29"/>
      <c r="E15" s="29"/>
      <c r="F15" s="29"/>
      <c r="G15" s="29"/>
      <c r="H15" s="29"/>
      <c r="I15" s="29"/>
      <c r="J15" s="29"/>
      <c r="K15" s="29"/>
      <c r="L15" s="29"/>
      <c r="M15" s="30" t="str">
        <f>IF(OR(D15="Y",COUNT(E15:K15)&lt;7),"",ROUND((E15*Rubric!$B$5+F15*Rubric!$B$6+G15*Rubric!$B$7+H15*Rubric!$B$8+I15*Rubric!$B$9+J15*Rubric!$B$10+K15*Rubric!$B$11)/5*100,1))</f>
        <v/>
      </c>
      <c r="N15" s="30" t="str">
        <f>IF(OR(M15="",L15=""),"",IFERROR(INDEX(Rubric!$B$16:$B$18,MATCH(L15,Rubric!$A$16:$A$18,0)),0))</f>
        <v/>
      </c>
      <c r="O15" s="31" t="str">
        <f t="shared" si="0"/>
        <v/>
      </c>
      <c r="P15" s="32"/>
      <c r="Q15" s="32"/>
      <c r="R15" s="32"/>
    </row>
    <row r="16" spans="1:18" ht="45" customHeight="1" x14ac:dyDescent="0.45">
      <c r="A16" s="25">
        <f>Teams!A14</f>
        <v>10</v>
      </c>
      <c r="B16" s="16" t="str">
        <f>IF(Teams!B14="","",Teams!B14)</f>
        <v/>
      </c>
      <c r="C16" s="16" t="str">
        <f>IF(Teams!C14="","",Teams!C14)</f>
        <v/>
      </c>
      <c r="D16" s="29"/>
      <c r="E16" s="29"/>
      <c r="F16" s="29"/>
      <c r="G16" s="29"/>
      <c r="H16" s="29"/>
      <c r="I16" s="29"/>
      <c r="J16" s="29"/>
      <c r="K16" s="29"/>
      <c r="L16" s="29"/>
      <c r="M16" s="30" t="str">
        <f>IF(OR(D16="Y",COUNT(E16:K16)&lt;7),"",ROUND((E16*Rubric!$B$5+F16*Rubric!$B$6+G16*Rubric!$B$7+H16*Rubric!$B$8+I16*Rubric!$B$9+J16*Rubric!$B$10+K16*Rubric!$B$11)/5*100,1))</f>
        <v/>
      </c>
      <c r="N16" s="30" t="str">
        <f>IF(OR(M16="",L16=""),"",IFERROR(INDEX(Rubric!$B$16:$B$18,MATCH(L16,Rubric!$A$16:$A$18,0)),0))</f>
        <v/>
      </c>
      <c r="O16" s="31" t="str">
        <f t="shared" si="0"/>
        <v/>
      </c>
      <c r="P16" s="32"/>
      <c r="Q16" s="32"/>
      <c r="R16" s="32"/>
    </row>
    <row r="17" spans="1:18" ht="45" customHeight="1" x14ac:dyDescent="0.45">
      <c r="A17" s="25">
        <f>Teams!A15</f>
        <v>11</v>
      </c>
      <c r="B17" s="16" t="str">
        <f>IF(Teams!B15="","",Teams!B15)</f>
        <v/>
      </c>
      <c r="C17" s="16" t="str">
        <f>IF(Teams!C15="","",Teams!C15)</f>
        <v/>
      </c>
      <c r="D17" s="29"/>
      <c r="E17" s="29"/>
      <c r="F17" s="29"/>
      <c r="G17" s="29"/>
      <c r="H17" s="29"/>
      <c r="I17" s="29"/>
      <c r="J17" s="29"/>
      <c r="K17" s="29"/>
      <c r="L17" s="29"/>
      <c r="M17" s="30" t="str">
        <f>IF(OR(D17="Y",COUNT(E17:K17)&lt;7),"",ROUND((E17*Rubric!$B$5+F17*Rubric!$B$6+G17*Rubric!$B$7+H17*Rubric!$B$8+I17*Rubric!$B$9+J17*Rubric!$B$10+K17*Rubric!$B$11)/5*100,1))</f>
        <v/>
      </c>
      <c r="N17" s="30" t="str">
        <f>IF(OR(M17="",L17=""),"",IFERROR(INDEX(Rubric!$B$16:$B$18,MATCH(L17,Rubric!$A$16:$A$18,0)),0))</f>
        <v/>
      </c>
      <c r="O17" s="31" t="str">
        <f t="shared" si="0"/>
        <v/>
      </c>
      <c r="P17" s="32"/>
      <c r="Q17" s="32"/>
      <c r="R17" s="32"/>
    </row>
    <row r="18" spans="1:18" ht="45" customHeight="1" x14ac:dyDescent="0.45">
      <c r="A18" s="25">
        <f>Teams!A16</f>
        <v>12</v>
      </c>
      <c r="B18" s="16" t="str">
        <f>IF(Teams!B16="","",Teams!B16)</f>
        <v/>
      </c>
      <c r="C18" s="16" t="str">
        <f>IF(Teams!C16="","",Teams!C16)</f>
        <v/>
      </c>
      <c r="D18" s="29"/>
      <c r="E18" s="29"/>
      <c r="F18" s="29"/>
      <c r="G18" s="29"/>
      <c r="H18" s="29"/>
      <c r="I18" s="29"/>
      <c r="J18" s="29"/>
      <c r="K18" s="29"/>
      <c r="L18" s="29"/>
      <c r="M18" s="30" t="str">
        <f>IF(OR(D18="Y",COUNT(E18:K18)&lt;7),"",ROUND((E18*Rubric!$B$5+F18*Rubric!$B$6+G18*Rubric!$B$7+H18*Rubric!$B$8+I18*Rubric!$B$9+J18*Rubric!$B$10+K18*Rubric!$B$11)/5*100,1))</f>
        <v/>
      </c>
      <c r="N18" s="30" t="str">
        <f>IF(OR(M18="",L18=""),"",IFERROR(INDEX(Rubric!$B$16:$B$18,MATCH(L18,Rubric!$A$16:$A$18,0)),0))</f>
        <v/>
      </c>
      <c r="O18" s="31" t="str">
        <f t="shared" si="0"/>
        <v/>
      </c>
      <c r="P18" s="32"/>
      <c r="Q18" s="32"/>
      <c r="R18" s="32"/>
    </row>
    <row r="19" spans="1:18" ht="45" customHeight="1" x14ac:dyDescent="0.45">
      <c r="A19" s="25">
        <f>Teams!A17</f>
        <v>13</v>
      </c>
      <c r="B19" s="16" t="str">
        <f>IF(Teams!B17="","",Teams!B17)</f>
        <v/>
      </c>
      <c r="C19" s="16" t="str">
        <f>IF(Teams!C17="","",Teams!C17)</f>
        <v/>
      </c>
      <c r="D19" s="29"/>
      <c r="E19" s="29"/>
      <c r="F19" s="29"/>
      <c r="G19" s="29"/>
      <c r="H19" s="29"/>
      <c r="I19" s="29"/>
      <c r="J19" s="29"/>
      <c r="K19" s="29"/>
      <c r="L19" s="29"/>
      <c r="M19" s="30" t="str">
        <f>IF(OR(D19="Y",COUNT(E19:K19)&lt;7),"",ROUND((E19*Rubric!$B$5+F19*Rubric!$B$6+G19*Rubric!$B$7+H19*Rubric!$B$8+I19*Rubric!$B$9+J19*Rubric!$B$10+K19*Rubric!$B$11)/5*100,1))</f>
        <v/>
      </c>
      <c r="N19" s="30" t="str">
        <f>IF(OR(M19="",L19=""),"",IFERROR(INDEX(Rubric!$B$16:$B$18,MATCH(L19,Rubric!$A$16:$A$18,0)),0))</f>
        <v/>
      </c>
      <c r="O19" s="31" t="str">
        <f t="shared" si="0"/>
        <v/>
      </c>
      <c r="P19" s="32"/>
      <c r="Q19" s="32"/>
      <c r="R19" s="32"/>
    </row>
    <row r="20" spans="1:18" ht="45" customHeight="1" x14ac:dyDescent="0.45">
      <c r="A20" s="25">
        <f>Teams!A18</f>
        <v>14</v>
      </c>
      <c r="B20" s="16" t="str">
        <f>IF(Teams!B18="","",Teams!B18)</f>
        <v/>
      </c>
      <c r="C20" s="16" t="str">
        <f>IF(Teams!C18="","",Teams!C18)</f>
        <v/>
      </c>
      <c r="D20" s="29"/>
      <c r="E20" s="29"/>
      <c r="F20" s="29"/>
      <c r="G20" s="29"/>
      <c r="H20" s="29"/>
      <c r="I20" s="29"/>
      <c r="J20" s="29"/>
      <c r="K20" s="29"/>
      <c r="L20" s="29"/>
      <c r="M20" s="30" t="str">
        <f>IF(OR(D20="Y",COUNT(E20:K20)&lt;7),"",ROUND((E20*Rubric!$B$5+F20*Rubric!$B$6+G20*Rubric!$B$7+H20*Rubric!$B$8+I20*Rubric!$B$9+J20*Rubric!$B$10+K20*Rubric!$B$11)/5*100,1))</f>
        <v/>
      </c>
      <c r="N20" s="30" t="str">
        <f>IF(OR(M20="",L20=""),"",IFERROR(INDEX(Rubric!$B$16:$B$18,MATCH(L20,Rubric!$A$16:$A$18,0)),0))</f>
        <v/>
      </c>
      <c r="O20" s="31" t="str">
        <f t="shared" si="0"/>
        <v/>
      </c>
      <c r="P20" s="32"/>
      <c r="Q20" s="32"/>
      <c r="R20" s="32"/>
    </row>
    <row r="21" spans="1:18" ht="45" customHeight="1" x14ac:dyDescent="0.45">
      <c r="A21" s="25">
        <f>Teams!A19</f>
        <v>15</v>
      </c>
      <c r="B21" s="16" t="str">
        <f>IF(Teams!B19="","",Teams!B19)</f>
        <v/>
      </c>
      <c r="C21" s="16" t="str">
        <f>IF(Teams!C19="","",Teams!C19)</f>
        <v/>
      </c>
      <c r="D21" s="29"/>
      <c r="E21" s="29"/>
      <c r="F21" s="29"/>
      <c r="G21" s="29"/>
      <c r="H21" s="29"/>
      <c r="I21" s="29"/>
      <c r="J21" s="29"/>
      <c r="K21" s="29"/>
      <c r="L21" s="29"/>
      <c r="M21" s="30" t="str">
        <f>IF(OR(D21="Y",COUNT(E21:K21)&lt;7),"",ROUND((E21*Rubric!$B$5+F21*Rubric!$B$6+G21*Rubric!$B$7+H21*Rubric!$B$8+I21*Rubric!$B$9+J21*Rubric!$B$10+K21*Rubric!$B$11)/5*100,1))</f>
        <v/>
      </c>
      <c r="N21" s="30" t="str">
        <f>IF(OR(M21="",L21=""),"",IFERROR(INDEX(Rubric!$B$16:$B$18,MATCH(L21,Rubric!$A$16:$A$18,0)),0))</f>
        <v/>
      </c>
      <c r="O21" s="31" t="str">
        <f t="shared" si="0"/>
        <v/>
      </c>
      <c r="P21" s="32"/>
      <c r="Q21" s="32"/>
      <c r="R21" s="32"/>
    </row>
    <row r="22" spans="1:18" ht="45" customHeight="1" x14ac:dyDescent="0.45">
      <c r="A22" s="25">
        <f>Teams!A20</f>
        <v>16</v>
      </c>
      <c r="B22" s="16" t="str">
        <f>IF(Teams!B20="","",Teams!B20)</f>
        <v/>
      </c>
      <c r="C22" s="16" t="str">
        <f>IF(Teams!C20="","",Teams!C20)</f>
        <v/>
      </c>
      <c r="D22" s="29"/>
      <c r="E22" s="29"/>
      <c r="F22" s="29"/>
      <c r="G22" s="29"/>
      <c r="H22" s="29"/>
      <c r="I22" s="29"/>
      <c r="J22" s="29"/>
      <c r="K22" s="29"/>
      <c r="L22" s="29"/>
      <c r="M22" s="30" t="str">
        <f>IF(OR(D22="Y",COUNT(E22:K22)&lt;7),"",ROUND((E22*Rubric!$B$5+F22*Rubric!$B$6+G22*Rubric!$B$7+H22*Rubric!$B$8+I22*Rubric!$B$9+J22*Rubric!$B$10+K22*Rubric!$B$11)/5*100,1))</f>
        <v/>
      </c>
      <c r="N22" s="30" t="str">
        <f>IF(OR(M22="",L22=""),"",IFERROR(INDEX(Rubric!$B$16:$B$18,MATCH(L22,Rubric!$A$16:$A$18,0)),0))</f>
        <v/>
      </c>
      <c r="O22" s="31" t="str">
        <f t="shared" si="0"/>
        <v/>
      </c>
      <c r="P22" s="32"/>
      <c r="Q22" s="32"/>
      <c r="R22" s="32"/>
    </row>
    <row r="23" spans="1:18" ht="45" customHeight="1" x14ac:dyDescent="0.45">
      <c r="A23" s="25">
        <f>Teams!A21</f>
        <v>17</v>
      </c>
      <c r="B23" s="16" t="str">
        <f>IF(Teams!B21="","",Teams!B21)</f>
        <v/>
      </c>
      <c r="C23" s="16" t="str">
        <f>IF(Teams!C21="","",Teams!C21)</f>
        <v/>
      </c>
      <c r="D23" s="29"/>
      <c r="E23" s="29"/>
      <c r="F23" s="29"/>
      <c r="G23" s="29"/>
      <c r="H23" s="29"/>
      <c r="I23" s="29"/>
      <c r="J23" s="29"/>
      <c r="K23" s="29"/>
      <c r="L23" s="29"/>
      <c r="M23" s="30" t="str">
        <f>IF(OR(D23="Y",COUNT(E23:K23)&lt;7),"",ROUND((E23*Rubric!$B$5+F23*Rubric!$B$6+G23*Rubric!$B$7+H23*Rubric!$B$8+I23*Rubric!$B$9+J23*Rubric!$B$10+K23*Rubric!$B$11)/5*100,1))</f>
        <v/>
      </c>
      <c r="N23" s="30" t="str">
        <f>IF(OR(M23="",L23=""),"",IFERROR(INDEX(Rubric!$B$16:$B$18,MATCH(L23,Rubric!$A$16:$A$18,0)),0))</f>
        <v/>
      </c>
      <c r="O23" s="31" t="str">
        <f t="shared" si="0"/>
        <v/>
      </c>
      <c r="P23" s="32"/>
      <c r="Q23" s="32"/>
      <c r="R23" s="32"/>
    </row>
    <row r="24" spans="1:18" ht="45" customHeight="1" x14ac:dyDescent="0.45">
      <c r="A24" s="25">
        <f>Teams!A22</f>
        <v>18</v>
      </c>
      <c r="B24" s="16" t="str">
        <f>IF(Teams!B22="","",Teams!B22)</f>
        <v/>
      </c>
      <c r="C24" s="16" t="str">
        <f>IF(Teams!C22="","",Teams!C22)</f>
        <v/>
      </c>
      <c r="D24" s="29"/>
      <c r="E24" s="29"/>
      <c r="F24" s="29"/>
      <c r="G24" s="29"/>
      <c r="H24" s="29"/>
      <c r="I24" s="29"/>
      <c r="J24" s="29"/>
      <c r="K24" s="29"/>
      <c r="L24" s="29"/>
      <c r="M24" s="30" t="str">
        <f>IF(OR(D24="Y",COUNT(E24:K24)&lt;7),"",ROUND((E24*Rubric!$B$5+F24*Rubric!$B$6+G24*Rubric!$B$7+H24*Rubric!$B$8+I24*Rubric!$B$9+J24*Rubric!$B$10+K24*Rubric!$B$11)/5*100,1))</f>
        <v/>
      </c>
      <c r="N24" s="30" t="str">
        <f>IF(OR(M24="",L24=""),"",IFERROR(INDEX(Rubric!$B$16:$B$18,MATCH(L24,Rubric!$A$16:$A$18,0)),0))</f>
        <v/>
      </c>
      <c r="O24" s="31" t="str">
        <f t="shared" si="0"/>
        <v/>
      </c>
      <c r="P24" s="32"/>
      <c r="Q24" s="32"/>
      <c r="R24" s="32"/>
    </row>
    <row r="25" spans="1:18" ht="45" customHeight="1" x14ac:dyDescent="0.45">
      <c r="A25" s="25">
        <f>Teams!A23</f>
        <v>19</v>
      </c>
      <c r="B25" s="16" t="str">
        <f>IF(Teams!B23="","",Teams!B23)</f>
        <v/>
      </c>
      <c r="C25" s="16" t="str">
        <f>IF(Teams!C23="","",Teams!C23)</f>
        <v/>
      </c>
      <c r="D25" s="29"/>
      <c r="E25" s="29"/>
      <c r="F25" s="29"/>
      <c r="G25" s="29"/>
      <c r="H25" s="29"/>
      <c r="I25" s="29"/>
      <c r="J25" s="29"/>
      <c r="K25" s="29"/>
      <c r="L25" s="29"/>
      <c r="M25" s="30" t="str">
        <f>IF(OR(D25="Y",COUNT(E25:K25)&lt;7),"",ROUND((E25*Rubric!$B$5+F25*Rubric!$B$6+G25*Rubric!$B$7+H25*Rubric!$B$8+I25*Rubric!$B$9+J25*Rubric!$B$10+K25*Rubric!$B$11)/5*100,1))</f>
        <v/>
      </c>
      <c r="N25" s="30" t="str">
        <f>IF(OR(M25="",L25=""),"",IFERROR(INDEX(Rubric!$B$16:$B$18,MATCH(L25,Rubric!$A$16:$A$18,0)),0))</f>
        <v/>
      </c>
      <c r="O25" s="31" t="str">
        <f t="shared" si="0"/>
        <v/>
      </c>
      <c r="P25" s="32"/>
      <c r="Q25" s="32"/>
      <c r="R25" s="32"/>
    </row>
    <row r="26" spans="1:18" ht="45" customHeight="1" x14ac:dyDescent="0.45">
      <c r="A26" s="25">
        <f>Teams!A24</f>
        <v>20</v>
      </c>
      <c r="B26" s="16" t="str">
        <f>IF(Teams!B24="","",Teams!B24)</f>
        <v/>
      </c>
      <c r="C26" s="16" t="str">
        <f>IF(Teams!C24="","",Teams!C24)</f>
        <v/>
      </c>
      <c r="D26" s="29"/>
      <c r="E26" s="29"/>
      <c r="F26" s="29"/>
      <c r="G26" s="29"/>
      <c r="H26" s="29"/>
      <c r="I26" s="29"/>
      <c r="J26" s="29"/>
      <c r="K26" s="29"/>
      <c r="L26" s="29"/>
      <c r="M26" s="30" t="str">
        <f>IF(OR(D26="Y",COUNT(E26:K26)&lt;7),"",ROUND((E26*Rubric!$B$5+F26*Rubric!$B$6+G26*Rubric!$B$7+H26*Rubric!$B$8+I26*Rubric!$B$9+J26*Rubric!$B$10+K26*Rubric!$B$11)/5*100,1))</f>
        <v/>
      </c>
      <c r="N26" s="30" t="str">
        <f>IF(OR(M26="",L26=""),"",IFERROR(INDEX(Rubric!$B$16:$B$18,MATCH(L26,Rubric!$A$16:$A$18,0)),0))</f>
        <v/>
      </c>
      <c r="O26" s="31" t="str">
        <f t="shared" si="0"/>
        <v/>
      </c>
      <c r="P26" s="32"/>
      <c r="Q26" s="32"/>
      <c r="R26" s="32"/>
    </row>
    <row r="28" spans="1:18" x14ac:dyDescent="0.45">
      <c r="A28" s="33" t="s">
        <v>146</v>
      </c>
      <c r="B28" s="34" t="s">
        <v>147</v>
      </c>
    </row>
  </sheetData>
  <mergeCells count="2">
    <mergeCell ref="B2:C2"/>
    <mergeCell ref="F2:H2"/>
  </mergeCells>
  <conditionalFormatting sqref="A7:C26">
    <cfRule type="expression" dxfId="13" priority="2">
      <formula>AND($D7&lt;&gt;"Y",COUNT($E7:$K7)&gt;0,COUNT($E7:$K7)&lt;7)</formula>
    </cfRule>
  </conditionalFormatting>
  <conditionalFormatting sqref="A7:R26">
    <cfRule type="expression" dxfId="12" priority="3">
      <formula>$D7="Y"</formula>
    </cfRule>
  </conditionalFormatting>
  <dataValidations count="2">
    <dataValidation type="whole" allowBlank="1" showErrorMessage="1" errorTitle="Score 1–5" error="Enter a whole number from 1 to 5." sqref="E7:K26" xr:uid="{00000000-0002-0000-0300-000000000000}">
      <formula1>1</formula1>
      <formula2>5</formula2>
    </dataValidation>
    <dataValidation type="list" allowBlank="1" sqref="D7:D26" xr:uid="{00000000-0002-0000-0300-000001000000}">
      <formula1>"Y,N"</formula1>
      <formula2>0</formula2>
    </dataValidation>
  </dataValidations>
  <pageMargins left="0.75" right="0.75" top="1" bottom="1" header="0.511811023622047" footer="0.511811023622047"/>
  <pageSetup fitToHeight="0" orientation="landscape" horizontalDpi="300" verticalDpi="300"/>
  <extLst>
    <ext xmlns:x14="http://schemas.microsoft.com/office/spreadsheetml/2009/9/main" uri="{CCE6A557-97BC-4b89-ADB6-D9C93CAAB3DF}">
      <x14:dataValidations xmlns:xm="http://schemas.microsoft.com/office/excel/2006/main" count="1">
        <x14:dataValidation type="list" allowBlank="1" xr:uid="{00000000-0002-0000-0300-000002000000}">
          <x14:formula1>
            <xm:f>Rubric!$A$16:$A$18</xm:f>
          </x14:formula1>
          <x14:formula2>
            <xm:f>0</xm:f>
          </x14:formula2>
          <xm:sqref>L7:L26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28"/>
  <sheetViews>
    <sheetView zoomScaleNormal="100" workbookViewId="0">
      <pane xSplit="4" ySplit="6" topLeftCell="E7" activePane="bottomRight" state="frozen"/>
      <selection pane="topRight" activeCell="E1" sqref="E1"/>
      <selection pane="bottomLeft" activeCell="A7" sqref="A7"/>
      <selection pane="bottomRight"/>
    </sheetView>
  </sheetViews>
  <sheetFormatPr defaultColWidth="8.6640625" defaultRowHeight="14.25" x14ac:dyDescent="0.45"/>
  <cols>
    <col min="1" max="1" width="7" customWidth="1"/>
    <col min="2" max="2" width="20" customWidth="1"/>
    <col min="3" max="3" width="24" customWidth="1"/>
    <col min="4" max="4" width="9" customWidth="1"/>
    <col min="5" max="11" width="12" customWidth="1"/>
    <col min="12" max="12" width="22" customWidth="1"/>
    <col min="13" max="13" width="11" customWidth="1"/>
    <col min="14" max="14" width="9" customWidth="1"/>
    <col min="15" max="15" width="10" customWidth="1"/>
    <col min="16" max="17" width="32" customWidth="1"/>
    <col min="18" max="18" width="28" customWidth="1"/>
  </cols>
  <sheetData>
    <row r="1" spans="1:18" ht="20.65" x14ac:dyDescent="0.6">
      <c r="A1" s="6" t="s">
        <v>148</v>
      </c>
    </row>
    <row r="2" spans="1:18" x14ac:dyDescent="0.45">
      <c r="A2" s="17" t="s">
        <v>127</v>
      </c>
      <c r="B2" s="2"/>
      <c r="C2" s="2"/>
      <c r="E2" s="17" t="s">
        <v>128</v>
      </c>
      <c r="F2" s="1"/>
      <c r="G2" s="1"/>
      <c r="H2" s="1"/>
    </row>
    <row r="3" spans="1:18" x14ac:dyDescent="0.45">
      <c r="A3" s="12" t="s">
        <v>129</v>
      </c>
    </row>
    <row r="4" spans="1:18" x14ac:dyDescent="0.45">
      <c r="A4" s="17" t="s">
        <v>130</v>
      </c>
      <c r="B4" s="19" t="str">
        <f>COUNT(O7:O26)&amp;" of "&amp;COUNTA(Teams!B5:B24)</f>
        <v>0 of 0</v>
      </c>
    </row>
    <row r="5" spans="1:18" x14ac:dyDescent="0.45">
      <c r="D5" s="27" t="s">
        <v>131</v>
      </c>
      <c r="E5" s="28">
        <f>Rubric!B5</f>
        <v>0.15</v>
      </c>
      <c r="F5" s="28">
        <f>Rubric!B6</f>
        <v>0.2</v>
      </c>
      <c r="G5" s="28">
        <f>Rubric!B7</f>
        <v>0.2</v>
      </c>
      <c r="H5" s="28">
        <f>Rubric!B8</f>
        <v>0.1</v>
      </c>
      <c r="I5" s="28">
        <f>Rubric!B9</f>
        <v>0.1</v>
      </c>
      <c r="J5" s="28">
        <f>Rubric!B10</f>
        <v>0.15</v>
      </c>
      <c r="K5" s="28">
        <f>Rubric!B11</f>
        <v>0.1</v>
      </c>
    </row>
    <row r="6" spans="1:18" ht="48" customHeight="1" x14ac:dyDescent="0.45">
      <c r="A6" s="13" t="s">
        <v>117</v>
      </c>
      <c r="B6" s="13" t="s">
        <v>118</v>
      </c>
      <c r="C6" s="13" t="s">
        <v>119</v>
      </c>
      <c r="D6" s="13" t="s">
        <v>132</v>
      </c>
      <c r="E6" s="13" t="s">
        <v>133</v>
      </c>
      <c r="F6" s="13" t="s">
        <v>134</v>
      </c>
      <c r="G6" s="13" t="s">
        <v>135</v>
      </c>
      <c r="H6" s="13" t="s">
        <v>136</v>
      </c>
      <c r="I6" s="13" t="s">
        <v>137</v>
      </c>
      <c r="J6" s="13" t="s">
        <v>138</v>
      </c>
      <c r="K6" s="13" t="s">
        <v>139</v>
      </c>
      <c r="L6" s="13" t="s">
        <v>24</v>
      </c>
      <c r="M6" s="13" t="s">
        <v>140</v>
      </c>
      <c r="N6" s="13" t="s">
        <v>141</v>
      </c>
      <c r="O6" s="13" t="s">
        <v>142</v>
      </c>
      <c r="P6" s="13" t="s">
        <v>143</v>
      </c>
      <c r="Q6" s="13" t="s">
        <v>144</v>
      </c>
      <c r="R6" s="13" t="s">
        <v>145</v>
      </c>
    </row>
    <row r="7" spans="1:18" ht="45" customHeight="1" x14ac:dyDescent="0.45">
      <c r="A7" s="25">
        <f>Teams!A5</f>
        <v>1</v>
      </c>
      <c r="B7" s="16" t="str">
        <f>IF(Teams!B5="","",Teams!B5)</f>
        <v/>
      </c>
      <c r="C7" s="16" t="str">
        <f>IF(Teams!C5="","",Teams!C5)</f>
        <v/>
      </c>
      <c r="D7" s="29"/>
      <c r="E7" s="29"/>
      <c r="F7" s="29"/>
      <c r="G7" s="29"/>
      <c r="H7" s="29"/>
      <c r="I7" s="29"/>
      <c r="J7" s="29"/>
      <c r="K7" s="29"/>
      <c r="L7" s="29"/>
      <c r="M7" s="30" t="str">
        <f>IF(OR(D7="Y",COUNT(E7:K7)&lt;7),"",ROUND((E7*Rubric!$B$5+F7*Rubric!$B$6+G7*Rubric!$B$7+H7*Rubric!$B$8+I7*Rubric!$B$9+J7*Rubric!$B$10+K7*Rubric!$B$11)/5*100,1))</f>
        <v/>
      </c>
      <c r="N7" s="30" t="str">
        <f>IF(OR(M7="",L7=""),"",IFERROR(INDEX(Rubric!$B$16:$B$18,MATCH(L7,Rubric!$A$16:$A$18,0)),0))</f>
        <v/>
      </c>
      <c r="O7" s="31" t="str">
        <f t="shared" ref="O7:O26" si="0">IF(M7="","",M7+N(N7))</f>
        <v/>
      </c>
      <c r="P7" s="32"/>
      <c r="Q7" s="32"/>
      <c r="R7" s="32"/>
    </row>
    <row r="8" spans="1:18" ht="45" customHeight="1" x14ac:dyDescent="0.45">
      <c r="A8" s="25">
        <f>Teams!A6</f>
        <v>2</v>
      </c>
      <c r="B8" s="16" t="str">
        <f>IF(Teams!B6="","",Teams!B6)</f>
        <v/>
      </c>
      <c r="C8" s="16" t="str">
        <f>IF(Teams!C6="","",Teams!C6)</f>
        <v/>
      </c>
      <c r="D8" s="29"/>
      <c r="E8" s="29"/>
      <c r="F8" s="29"/>
      <c r="G8" s="29"/>
      <c r="H8" s="29"/>
      <c r="I8" s="29"/>
      <c r="J8" s="29"/>
      <c r="K8" s="29"/>
      <c r="L8" s="29"/>
      <c r="M8" s="30" t="str">
        <f>IF(OR(D8="Y",COUNT(E8:K8)&lt;7),"",ROUND((E8*Rubric!$B$5+F8*Rubric!$B$6+G8*Rubric!$B$7+H8*Rubric!$B$8+I8*Rubric!$B$9+J8*Rubric!$B$10+K8*Rubric!$B$11)/5*100,1))</f>
        <v/>
      </c>
      <c r="N8" s="30" t="str">
        <f>IF(OR(M8="",L8=""),"",IFERROR(INDEX(Rubric!$B$16:$B$18,MATCH(L8,Rubric!$A$16:$A$18,0)),0))</f>
        <v/>
      </c>
      <c r="O8" s="31" t="str">
        <f t="shared" si="0"/>
        <v/>
      </c>
      <c r="P8" s="32"/>
      <c r="Q8" s="32"/>
      <c r="R8" s="32"/>
    </row>
    <row r="9" spans="1:18" ht="45" customHeight="1" x14ac:dyDescent="0.45">
      <c r="A9" s="25">
        <f>Teams!A7</f>
        <v>3</v>
      </c>
      <c r="B9" s="16" t="str">
        <f>IF(Teams!B7="","",Teams!B7)</f>
        <v/>
      </c>
      <c r="C9" s="16" t="str">
        <f>IF(Teams!C7="","",Teams!C7)</f>
        <v/>
      </c>
      <c r="D9" s="29"/>
      <c r="E9" s="29"/>
      <c r="F9" s="29"/>
      <c r="G9" s="29"/>
      <c r="H9" s="29"/>
      <c r="I9" s="29"/>
      <c r="J9" s="29"/>
      <c r="K9" s="29"/>
      <c r="L9" s="29"/>
      <c r="M9" s="30" t="str">
        <f>IF(OR(D9="Y",COUNT(E9:K9)&lt;7),"",ROUND((E9*Rubric!$B$5+F9*Rubric!$B$6+G9*Rubric!$B$7+H9*Rubric!$B$8+I9*Rubric!$B$9+J9*Rubric!$B$10+K9*Rubric!$B$11)/5*100,1))</f>
        <v/>
      </c>
      <c r="N9" s="30" t="str">
        <f>IF(OR(M9="",L9=""),"",IFERROR(INDEX(Rubric!$B$16:$B$18,MATCH(L9,Rubric!$A$16:$A$18,0)),0))</f>
        <v/>
      </c>
      <c r="O9" s="31" t="str">
        <f t="shared" si="0"/>
        <v/>
      </c>
      <c r="P9" s="32"/>
      <c r="Q9" s="32"/>
      <c r="R9" s="32"/>
    </row>
    <row r="10" spans="1:18" ht="45" customHeight="1" x14ac:dyDescent="0.45">
      <c r="A10" s="25">
        <f>Teams!A8</f>
        <v>4</v>
      </c>
      <c r="B10" s="16" t="str">
        <f>IF(Teams!B8="","",Teams!B8)</f>
        <v/>
      </c>
      <c r="C10" s="16" t="str">
        <f>IF(Teams!C8="","",Teams!C8)</f>
        <v/>
      </c>
      <c r="D10" s="29"/>
      <c r="E10" s="29"/>
      <c r="F10" s="29"/>
      <c r="G10" s="29"/>
      <c r="H10" s="29"/>
      <c r="I10" s="29"/>
      <c r="J10" s="29"/>
      <c r="K10" s="29"/>
      <c r="L10" s="29"/>
      <c r="M10" s="30" t="str">
        <f>IF(OR(D10="Y",COUNT(E10:K10)&lt;7),"",ROUND((E10*Rubric!$B$5+F10*Rubric!$B$6+G10*Rubric!$B$7+H10*Rubric!$B$8+I10*Rubric!$B$9+J10*Rubric!$B$10+K10*Rubric!$B$11)/5*100,1))</f>
        <v/>
      </c>
      <c r="N10" s="30" t="str">
        <f>IF(OR(M10="",L10=""),"",IFERROR(INDEX(Rubric!$B$16:$B$18,MATCH(L10,Rubric!$A$16:$A$18,0)),0))</f>
        <v/>
      </c>
      <c r="O10" s="31" t="str">
        <f t="shared" si="0"/>
        <v/>
      </c>
      <c r="P10" s="32"/>
      <c r="Q10" s="32"/>
      <c r="R10" s="32"/>
    </row>
    <row r="11" spans="1:18" ht="45" customHeight="1" x14ac:dyDescent="0.45">
      <c r="A11" s="25">
        <f>Teams!A9</f>
        <v>5</v>
      </c>
      <c r="B11" s="16" t="str">
        <f>IF(Teams!B9="","",Teams!B9)</f>
        <v/>
      </c>
      <c r="C11" s="16" t="str">
        <f>IF(Teams!C9="","",Teams!C9)</f>
        <v/>
      </c>
      <c r="D11" s="29"/>
      <c r="E11" s="29"/>
      <c r="F11" s="29"/>
      <c r="G11" s="29"/>
      <c r="H11" s="29"/>
      <c r="I11" s="29"/>
      <c r="J11" s="29"/>
      <c r="K11" s="29"/>
      <c r="L11" s="29"/>
      <c r="M11" s="30" t="str">
        <f>IF(OR(D11="Y",COUNT(E11:K11)&lt;7),"",ROUND((E11*Rubric!$B$5+F11*Rubric!$B$6+G11*Rubric!$B$7+H11*Rubric!$B$8+I11*Rubric!$B$9+J11*Rubric!$B$10+K11*Rubric!$B$11)/5*100,1))</f>
        <v/>
      </c>
      <c r="N11" s="30" t="str">
        <f>IF(OR(M11="",L11=""),"",IFERROR(INDEX(Rubric!$B$16:$B$18,MATCH(L11,Rubric!$A$16:$A$18,0)),0))</f>
        <v/>
      </c>
      <c r="O11" s="31" t="str">
        <f t="shared" si="0"/>
        <v/>
      </c>
      <c r="P11" s="32"/>
      <c r="Q11" s="32"/>
      <c r="R11" s="32"/>
    </row>
    <row r="12" spans="1:18" ht="45" customHeight="1" x14ac:dyDescent="0.45">
      <c r="A12" s="25">
        <f>Teams!A10</f>
        <v>6</v>
      </c>
      <c r="B12" s="16" t="str">
        <f>IF(Teams!B10="","",Teams!B10)</f>
        <v/>
      </c>
      <c r="C12" s="16" t="str">
        <f>IF(Teams!C10="","",Teams!C10)</f>
        <v/>
      </c>
      <c r="D12" s="29"/>
      <c r="E12" s="29"/>
      <c r="F12" s="29"/>
      <c r="G12" s="29"/>
      <c r="H12" s="29"/>
      <c r="I12" s="29"/>
      <c r="J12" s="29"/>
      <c r="K12" s="29"/>
      <c r="L12" s="29"/>
      <c r="M12" s="30" t="str">
        <f>IF(OR(D12="Y",COUNT(E12:K12)&lt;7),"",ROUND((E12*Rubric!$B$5+F12*Rubric!$B$6+G12*Rubric!$B$7+H12*Rubric!$B$8+I12*Rubric!$B$9+J12*Rubric!$B$10+K12*Rubric!$B$11)/5*100,1))</f>
        <v/>
      </c>
      <c r="N12" s="30" t="str">
        <f>IF(OR(M12="",L12=""),"",IFERROR(INDEX(Rubric!$B$16:$B$18,MATCH(L12,Rubric!$A$16:$A$18,0)),0))</f>
        <v/>
      </c>
      <c r="O12" s="31" t="str">
        <f t="shared" si="0"/>
        <v/>
      </c>
      <c r="P12" s="32"/>
      <c r="Q12" s="32"/>
      <c r="R12" s="32"/>
    </row>
    <row r="13" spans="1:18" ht="45" customHeight="1" x14ac:dyDescent="0.45">
      <c r="A13" s="25">
        <f>Teams!A11</f>
        <v>7</v>
      </c>
      <c r="B13" s="16" t="str">
        <f>IF(Teams!B11="","",Teams!B11)</f>
        <v/>
      </c>
      <c r="C13" s="16" t="str">
        <f>IF(Teams!C11="","",Teams!C11)</f>
        <v/>
      </c>
      <c r="D13" s="29"/>
      <c r="E13" s="29"/>
      <c r="F13" s="29"/>
      <c r="G13" s="29"/>
      <c r="H13" s="29"/>
      <c r="I13" s="29"/>
      <c r="J13" s="29"/>
      <c r="K13" s="29"/>
      <c r="L13" s="29"/>
      <c r="M13" s="30" t="str">
        <f>IF(OR(D13="Y",COUNT(E13:K13)&lt;7),"",ROUND((E13*Rubric!$B$5+F13*Rubric!$B$6+G13*Rubric!$B$7+H13*Rubric!$B$8+I13*Rubric!$B$9+J13*Rubric!$B$10+K13*Rubric!$B$11)/5*100,1))</f>
        <v/>
      </c>
      <c r="N13" s="30" t="str">
        <f>IF(OR(M13="",L13=""),"",IFERROR(INDEX(Rubric!$B$16:$B$18,MATCH(L13,Rubric!$A$16:$A$18,0)),0))</f>
        <v/>
      </c>
      <c r="O13" s="31" t="str">
        <f t="shared" si="0"/>
        <v/>
      </c>
      <c r="P13" s="32"/>
      <c r="Q13" s="32"/>
      <c r="R13" s="32"/>
    </row>
    <row r="14" spans="1:18" ht="45" customHeight="1" x14ac:dyDescent="0.45">
      <c r="A14" s="25">
        <f>Teams!A12</f>
        <v>8</v>
      </c>
      <c r="B14" s="16" t="str">
        <f>IF(Teams!B12="","",Teams!B12)</f>
        <v/>
      </c>
      <c r="C14" s="16" t="str">
        <f>IF(Teams!C12="","",Teams!C12)</f>
        <v/>
      </c>
      <c r="D14" s="29"/>
      <c r="E14" s="29"/>
      <c r="F14" s="29"/>
      <c r="G14" s="29"/>
      <c r="H14" s="29"/>
      <c r="I14" s="29"/>
      <c r="J14" s="29"/>
      <c r="K14" s="29"/>
      <c r="L14" s="29"/>
      <c r="M14" s="30" t="str">
        <f>IF(OR(D14="Y",COUNT(E14:K14)&lt;7),"",ROUND((E14*Rubric!$B$5+F14*Rubric!$B$6+G14*Rubric!$B$7+H14*Rubric!$B$8+I14*Rubric!$B$9+J14*Rubric!$B$10+K14*Rubric!$B$11)/5*100,1))</f>
        <v/>
      </c>
      <c r="N14" s="30" t="str">
        <f>IF(OR(M14="",L14=""),"",IFERROR(INDEX(Rubric!$B$16:$B$18,MATCH(L14,Rubric!$A$16:$A$18,0)),0))</f>
        <v/>
      </c>
      <c r="O14" s="31" t="str">
        <f t="shared" si="0"/>
        <v/>
      </c>
      <c r="P14" s="32"/>
      <c r="Q14" s="32"/>
      <c r="R14" s="32"/>
    </row>
    <row r="15" spans="1:18" ht="45" customHeight="1" x14ac:dyDescent="0.45">
      <c r="A15" s="25">
        <f>Teams!A13</f>
        <v>9</v>
      </c>
      <c r="B15" s="16" t="str">
        <f>IF(Teams!B13="","",Teams!B13)</f>
        <v/>
      </c>
      <c r="C15" s="16" t="str">
        <f>IF(Teams!C13="","",Teams!C13)</f>
        <v/>
      </c>
      <c r="D15" s="29"/>
      <c r="E15" s="29"/>
      <c r="F15" s="29"/>
      <c r="G15" s="29"/>
      <c r="H15" s="29"/>
      <c r="I15" s="29"/>
      <c r="J15" s="29"/>
      <c r="K15" s="29"/>
      <c r="L15" s="29"/>
      <c r="M15" s="30" t="str">
        <f>IF(OR(D15="Y",COUNT(E15:K15)&lt;7),"",ROUND((E15*Rubric!$B$5+F15*Rubric!$B$6+G15*Rubric!$B$7+H15*Rubric!$B$8+I15*Rubric!$B$9+J15*Rubric!$B$10+K15*Rubric!$B$11)/5*100,1))</f>
        <v/>
      </c>
      <c r="N15" s="30" t="str">
        <f>IF(OR(M15="",L15=""),"",IFERROR(INDEX(Rubric!$B$16:$B$18,MATCH(L15,Rubric!$A$16:$A$18,0)),0))</f>
        <v/>
      </c>
      <c r="O15" s="31" t="str">
        <f t="shared" si="0"/>
        <v/>
      </c>
      <c r="P15" s="32"/>
      <c r="Q15" s="32"/>
      <c r="R15" s="32"/>
    </row>
    <row r="16" spans="1:18" ht="45" customHeight="1" x14ac:dyDescent="0.45">
      <c r="A16" s="25">
        <f>Teams!A14</f>
        <v>10</v>
      </c>
      <c r="B16" s="16" t="str">
        <f>IF(Teams!B14="","",Teams!B14)</f>
        <v/>
      </c>
      <c r="C16" s="16" t="str">
        <f>IF(Teams!C14="","",Teams!C14)</f>
        <v/>
      </c>
      <c r="D16" s="29"/>
      <c r="E16" s="29"/>
      <c r="F16" s="29"/>
      <c r="G16" s="29"/>
      <c r="H16" s="29"/>
      <c r="I16" s="29"/>
      <c r="J16" s="29"/>
      <c r="K16" s="29"/>
      <c r="L16" s="29"/>
      <c r="M16" s="30" t="str">
        <f>IF(OR(D16="Y",COUNT(E16:K16)&lt;7),"",ROUND((E16*Rubric!$B$5+F16*Rubric!$B$6+G16*Rubric!$B$7+H16*Rubric!$B$8+I16*Rubric!$B$9+J16*Rubric!$B$10+K16*Rubric!$B$11)/5*100,1))</f>
        <v/>
      </c>
      <c r="N16" s="30" t="str">
        <f>IF(OR(M16="",L16=""),"",IFERROR(INDEX(Rubric!$B$16:$B$18,MATCH(L16,Rubric!$A$16:$A$18,0)),0))</f>
        <v/>
      </c>
      <c r="O16" s="31" t="str">
        <f t="shared" si="0"/>
        <v/>
      </c>
      <c r="P16" s="32"/>
      <c r="Q16" s="32"/>
      <c r="R16" s="32"/>
    </row>
    <row r="17" spans="1:18" ht="45" customHeight="1" x14ac:dyDescent="0.45">
      <c r="A17" s="25">
        <f>Teams!A15</f>
        <v>11</v>
      </c>
      <c r="B17" s="16" t="str">
        <f>IF(Teams!B15="","",Teams!B15)</f>
        <v/>
      </c>
      <c r="C17" s="16" t="str">
        <f>IF(Teams!C15="","",Teams!C15)</f>
        <v/>
      </c>
      <c r="D17" s="29"/>
      <c r="E17" s="29"/>
      <c r="F17" s="29"/>
      <c r="G17" s="29"/>
      <c r="H17" s="29"/>
      <c r="I17" s="29"/>
      <c r="J17" s="29"/>
      <c r="K17" s="29"/>
      <c r="L17" s="29"/>
      <c r="M17" s="30" t="str">
        <f>IF(OR(D17="Y",COUNT(E17:K17)&lt;7),"",ROUND((E17*Rubric!$B$5+F17*Rubric!$B$6+G17*Rubric!$B$7+H17*Rubric!$B$8+I17*Rubric!$B$9+J17*Rubric!$B$10+K17*Rubric!$B$11)/5*100,1))</f>
        <v/>
      </c>
      <c r="N17" s="30" t="str">
        <f>IF(OR(M17="",L17=""),"",IFERROR(INDEX(Rubric!$B$16:$B$18,MATCH(L17,Rubric!$A$16:$A$18,0)),0))</f>
        <v/>
      </c>
      <c r="O17" s="31" t="str">
        <f t="shared" si="0"/>
        <v/>
      </c>
      <c r="P17" s="32"/>
      <c r="Q17" s="32"/>
      <c r="R17" s="32"/>
    </row>
    <row r="18" spans="1:18" ht="45" customHeight="1" x14ac:dyDescent="0.45">
      <c r="A18" s="25">
        <f>Teams!A16</f>
        <v>12</v>
      </c>
      <c r="B18" s="16" t="str">
        <f>IF(Teams!B16="","",Teams!B16)</f>
        <v/>
      </c>
      <c r="C18" s="16" t="str">
        <f>IF(Teams!C16="","",Teams!C16)</f>
        <v/>
      </c>
      <c r="D18" s="29"/>
      <c r="E18" s="29"/>
      <c r="F18" s="29"/>
      <c r="G18" s="29"/>
      <c r="H18" s="29"/>
      <c r="I18" s="29"/>
      <c r="J18" s="29"/>
      <c r="K18" s="29"/>
      <c r="L18" s="29"/>
      <c r="M18" s="30" t="str">
        <f>IF(OR(D18="Y",COUNT(E18:K18)&lt;7),"",ROUND((E18*Rubric!$B$5+F18*Rubric!$B$6+G18*Rubric!$B$7+H18*Rubric!$B$8+I18*Rubric!$B$9+J18*Rubric!$B$10+K18*Rubric!$B$11)/5*100,1))</f>
        <v/>
      </c>
      <c r="N18" s="30" t="str">
        <f>IF(OR(M18="",L18=""),"",IFERROR(INDEX(Rubric!$B$16:$B$18,MATCH(L18,Rubric!$A$16:$A$18,0)),0))</f>
        <v/>
      </c>
      <c r="O18" s="31" t="str">
        <f t="shared" si="0"/>
        <v/>
      </c>
      <c r="P18" s="32"/>
      <c r="Q18" s="32"/>
      <c r="R18" s="32"/>
    </row>
    <row r="19" spans="1:18" ht="45" customHeight="1" x14ac:dyDescent="0.45">
      <c r="A19" s="25">
        <f>Teams!A17</f>
        <v>13</v>
      </c>
      <c r="B19" s="16" t="str">
        <f>IF(Teams!B17="","",Teams!B17)</f>
        <v/>
      </c>
      <c r="C19" s="16" t="str">
        <f>IF(Teams!C17="","",Teams!C17)</f>
        <v/>
      </c>
      <c r="D19" s="29"/>
      <c r="E19" s="29"/>
      <c r="F19" s="29"/>
      <c r="G19" s="29"/>
      <c r="H19" s="29"/>
      <c r="I19" s="29"/>
      <c r="J19" s="29"/>
      <c r="K19" s="29"/>
      <c r="L19" s="29"/>
      <c r="M19" s="30" t="str">
        <f>IF(OR(D19="Y",COUNT(E19:K19)&lt;7),"",ROUND((E19*Rubric!$B$5+F19*Rubric!$B$6+G19*Rubric!$B$7+H19*Rubric!$B$8+I19*Rubric!$B$9+J19*Rubric!$B$10+K19*Rubric!$B$11)/5*100,1))</f>
        <v/>
      </c>
      <c r="N19" s="30" t="str">
        <f>IF(OR(M19="",L19=""),"",IFERROR(INDEX(Rubric!$B$16:$B$18,MATCH(L19,Rubric!$A$16:$A$18,0)),0))</f>
        <v/>
      </c>
      <c r="O19" s="31" t="str">
        <f t="shared" si="0"/>
        <v/>
      </c>
      <c r="P19" s="32"/>
      <c r="Q19" s="32"/>
      <c r="R19" s="32"/>
    </row>
    <row r="20" spans="1:18" ht="45" customHeight="1" x14ac:dyDescent="0.45">
      <c r="A20" s="25">
        <f>Teams!A18</f>
        <v>14</v>
      </c>
      <c r="B20" s="16" t="str">
        <f>IF(Teams!B18="","",Teams!B18)</f>
        <v/>
      </c>
      <c r="C20" s="16" t="str">
        <f>IF(Teams!C18="","",Teams!C18)</f>
        <v/>
      </c>
      <c r="D20" s="29"/>
      <c r="E20" s="29"/>
      <c r="F20" s="29"/>
      <c r="G20" s="29"/>
      <c r="H20" s="29"/>
      <c r="I20" s="29"/>
      <c r="J20" s="29"/>
      <c r="K20" s="29"/>
      <c r="L20" s="29"/>
      <c r="M20" s="30" t="str">
        <f>IF(OR(D20="Y",COUNT(E20:K20)&lt;7),"",ROUND((E20*Rubric!$B$5+F20*Rubric!$B$6+G20*Rubric!$B$7+H20*Rubric!$B$8+I20*Rubric!$B$9+J20*Rubric!$B$10+K20*Rubric!$B$11)/5*100,1))</f>
        <v/>
      </c>
      <c r="N20" s="30" t="str">
        <f>IF(OR(M20="",L20=""),"",IFERROR(INDEX(Rubric!$B$16:$B$18,MATCH(L20,Rubric!$A$16:$A$18,0)),0))</f>
        <v/>
      </c>
      <c r="O20" s="31" t="str">
        <f t="shared" si="0"/>
        <v/>
      </c>
      <c r="P20" s="32"/>
      <c r="Q20" s="32"/>
      <c r="R20" s="32"/>
    </row>
    <row r="21" spans="1:18" ht="45" customHeight="1" x14ac:dyDescent="0.45">
      <c r="A21" s="25">
        <f>Teams!A19</f>
        <v>15</v>
      </c>
      <c r="B21" s="16" t="str">
        <f>IF(Teams!B19="","",Teams!B19)</f>
        <v/>
      </c>
      <c r="C21" s="16" t="str">
        <f>IF(Teams!C19="","",Teams!C19)</f>
        <v/>
      </c>
      <c r="D21" s="29"/>
      <c r="E21" s="29"/>
      <c r="F21" s="29"/>
      <c r="G21" s="29"/>
      <c r="H21" s="29"/>
      <c r="I21" s="29"/>
      <c r="J21" s="29"/>
      <c r="K21" s="29"/>
      <c r="L21" s="29"/>
      <c r="M21" s="30" t="str">
        <f>IF(OR(D21="Y",COUNT(E21:K21)&lt;7),"",ROUND((E21*Rubric!$B$5+F21*Rubric!$B$6+G21*Rubric!$B$7+H21*Rubric!$B$8+I21*Rubric!$B$9+J21*Rubric!$B$10+K21*Rubric!$B$11)/5*100,1))</f>
        <v/>
      </c>
      <c r="N21" s="30" t="str">
        <f>IF(OR(M21="",L21=""),"",IFERROR(INDEX(Rubric!$B$16:$B$18,MATCH(L21,Rubric!$A$16:$A$18,0)),0))</f>
        <v/>
      </c>
      <c r="O21" s="31" t="str">
        <f t="shared" si="0"/>
        <v/>
      </c>
      <c r="P21" s="32"/>
      <c r="Q21" s="32"/>
      <c r="R21" s="32"/>
    </row>
    <row r="22" spans="1:18" ht="45" customHeight="1" x14ac:dyDescent="0.45">
      <c r="A22" s="25">
        <f>Teams!A20</f>
        <v>16</v>
      </c>
      <c r="B22" s="16" t="str">
        <f>IF(Teams!B20="","",Teams!B20)</f>
        <v/>
      </c>
      <c r="C22" s="16" t="str">
        <f>IF(Teams!C20="","",Teams!C20)</f>
        <v/>
      </c>
      <c r="D22" s="29"/>
      <c r="E22" s="29"/>
      <c r="F22" s="29"/>
      <c r="G22" s="29"/>
      <c r="H22" s="29"/>
      <c r="I22" s="29"/>
      <c r="J22" s="29"/>
      <c r="K22" s="29"/>
      <c r="L22" s="29"/>
      <c r="M22" s="30" t="str">
        <f>IF(OR(D22="Y",COUNT(E22:K22)&lt;7),"",ROUND((E22*Rubric!$B$5+F22*Rubric!$B$6+G22*Rubric!$B$7+H22*Rubric!$B$8+I22*Rubric!$B$9+J22*Rubric!$B$10+K22*Rubric!$B$11)/5*100,1))</f>
        <v/>
      </c>
      <c r="N22" s="30" t="str">
        <f>IF(OR(M22="",L22=""),"",IFERROR(INDEX(Rubric!$B$16:$B$18,MATCH(L22,Rubric!$A$16:$A$18,0)),0))</f>
        <v/>
      </c>
      <c r="O22" s="31" t="str">
        <f t="shared" si="0"/>
        <v/>
      </c>
      <c r="P22" s="32"/>
      <c r="Q22" s="32"/>
      <c r="R22" s="32"/>
    </row>
    <row r="23" spans="1:18" ht="45" customHeight="1" x14ac:dyDescent="0.45">
      <c r="A23" s="25">
        <f>Teams!A21</f>
        <v>17</v>
      </c>
      <c r="B23" s="16" t="str">
        <f>IF(Teams!B21="","",Teams!B21)</f>
        <v/>
      </c>
      <c r="C23" s="16" t="str">
        <f>IF(Teams!C21="","",Teams!C21)</f>
        <v/>
      </c>
      <c r="D23" s="29"/>
      <c r="E23" s="29"/>
      <c r="F23" s="29"/>
      <c r="G23" s="29"/>
      <c r="H23" s="29"/>
      <c r="I23" s="29"/>
      <c r="J23" s="29"/>
      <c r="K23" s="29"/>
      <c r="L23" s="29"/>
      <c r="M23" s="30" t="str">
        <f>IF(OR(D23="Y",COUNT(E23:K23)&lt;7),"",ROUND((E23*Rubric!$B$5+F23*Rubric!$B$6+G23*Rubric!$B$7+H23*Rubric!$B$8+I23*Rubric!$B$9+J23*Rubric!$B$10+K23*Rubric!$B$11)/5*100,1))</f>
        <v/>
      </c>
      <c r="N23" s="30" t="str">
        <f>IF(OR(M23="",L23=""),"",IFERROR(INDEX(Rubric!$B$16:$B$18,MATCH(L23,Rubric!$A$16:$A$18,0)),0))</f>
        <v/>
      </c>
      <c r="O23" s="31" t="str">
        <f t="shared" si="0"/>
        <v/>
      </c>
      <c r="P23" s="32"/>
      <c r="Q23" s="32"/>
      <c r="R23" s="32"/>
    </row>
    <row r="24" spans="1:18" ht="45" customHeight="1" x14ac:dyDescent="0.45">
      <c r="A24" s="25">
        <f>Teams!A22</f>
        <v>18</v>
      </c>
      <c r="B24" s="16" t="str">
        <f>IF(Teams!B22="","",Teams!B22)</f>
        <v/>
      </c>
      <c r="C24" s="16" t="str">
        <f>IF(Teams!C22="","",Teams!C22)</f>
        <v/>
      </c>
      <c r="D24" s="29"/>
      <c r="E24" s="29"/>
      <c r="F24" s="29"/>
      <c r="G24" s="29"/>
      <c r="H24" s="29"/>
      <c r="I24" s="29"/>
      <c r="J24" s="29"/>
      <c r="K24" s="29"/>
      <c r="L24" s="29"/>
      <c r="M24" s="30" t="str">
        <f>IF(OR(D24="Y",COUNT(E24:K24)&lt;7),"",ROUND((E24*Rubric!$B$5+F24*Rubric!$B$6+G24*Rubric!$B$7+H24*Rubric!$B$8+I24*Rubric!$B$9+J24*Rubric!$B$10+K24*Rubric!$B$11)/5*100,1))</f>
        <v/>
      </c>
      <c r="N24" s="30" t="str">
        <f>IF(OR(M24="",L24=""),"",IFERROR(INDEX(Rubric!$B$16:$B$18,MATCH(L24,Rubric!$A$16:$A$18,0)),0))</f>
        <v/>
      </c>
      <c r="O24" s="31" t="str">
        <f t="shared" si="0"/>
        <v/>
      </c>
      <c r="P24" s="32"/>
      <c r="Q24" s="32"/>
      <c r="R24" s="32"/>
    </row>
    <row r="25" spans="1:18" ht="45" customHeight="1" x14ac:dyDescent="0.45">
      <c r="A25" s="25">
        <f>Teams!A23</f>
        <v>19</v>
      </c>
      <c r="B25" s="16" t="str">
        <f>IF(Teams!B23="","",Teams!B23)</f>
        <v/>
      </c>
      <c r="C25" s="16" t="str">
        <f>IF(Teams!C23="","",Teams!C23)</f>
        <v/>
      </c>
      <c r="D25" s="29"/>
      <c r="E25" s="29"/>
      <c r="F25" s="29"/>
      <c r="G25" s="29"/>
      <c r="H25" s="29"/>
      <c r="I25" s="29"/>
      <c r="J25" s="29"/>
      <c r="K25" s="29"/>
      <c r="L25" s="29"/>
      <c r="M25" s="30" t="str">
        <f>IF(OR(D25="Y",COUNT(E25:K25)&lt;7),"",ROUND((E25*Rubric!$B$5+F25*Rubric!$B$6+G25*Rubric!$B$7+H25*Rubric!$B$8+I25*Rubric!$B$9+J25*Rubric!$B$10+K25*Rubric!$B$11)/5*100,1))</f>
        <v/>
      </c>
      <c r="N25" s="30" t="str">
        <f>IF(OR(M25="",L25=""),"",IFERROR(INDEX(Rubric!$B$16:$B$18,MATCH(L25,Rubric!$A$16:$A$18,0)),0))</f>
        <v/>
      </c>
      <c r="O25" s="31" t="str">
        <f t="shared" si="0"/>
        <v/>
      </c>
      <c r="P25" s="32"/>
      <c r="Q25" s="32"/>
      <c r="R25" s="32"/>
    </row>
    <row r="26" spans="1:18" ht="45" customHeight="1" x14ac:dyDescent="0.45">
      <c r="A26" s="25">
        <f>Teams!A24</f>
        <v>20</v>
      </c>
      <c r="B26" s="16" t="str">
        <f>IF(Teams!B24="","",Teams!B24)</f>
        <v/>
      </c>
      <c r="C26" s="16" t="str">
        <f>IF(Teams!C24="","",Teams!C24)</f>
        <v/>
      </c>
      <c r="D26" s="29"/>
      <c r="E26" s="29"/>
      <c r="F26" s="29"/>
      <c r="G26" s="29"/>
      <c r="H26" s="29"/>
      <c r="I26" s="29"/>
      <c r="J26" s="29"/>
      <c r="K26" s="29"/>
      <c r="L26" s="29"/>
      <c r="M26" s="30" t="str">
        <f>IF(OR(D26="Y",COUNT(E26:K26)&lt;7),"",ROUND((E26*Rubric!$B$5+F26*Rubric!$B$6+G26*Rubric!$B$7+H26*Rubric!$B$8+I26*Rubric!$B$9+J26*Rubric!$B$10+K26*Rubric!$B$11)/5*100,1))</f>
        <v/>
      </c>
      <c r="N26" s="30" t="str">
        <f>IF(OR(M26="",L26=""),"",IFERROR(INDEX(Rubric!$B$16:$B$18,MATCH(L26,Rubric!$A$16:$A$18,0)),0))</f>
        <v/>
      </c>
      <c r="O26" s="31" t="str">
        <f t="shared" si="0"/>
        <v/>
      </c>
      <c r="P26" s="32"/>
      <c r="Q26" s="32"/>
      <c r="R26" s="32"/>
    </row>
    <row r="28" spans="1:18" x14ac:dyDescent="0.45">
      <c r="A28" s="33" t="s">
        <v>146</v>
      </c>
      <c r="B28" s="34" t="s">
        <v>147</v>
      </c>
    </row>
  </sheetData>
  <mergeCells count="2">
    <mergeCell ref="B2:C2"/>
    <mergeCell ref="F2:H2"/>
  </mergeCells>
  <conditionalFormatting sqref="A7:C26">
    <cfRule type="expression" dxfId="11" priority="2">
      <formula>AND($D7&lt;&gt;"Y",COUNT($E7:$K7)&gt;0,COUNT($E7:$K7)&lt;7)</formula>
    </cfRule>
  </conditionalFormatting>
  <conditionalFormatting sqref="A7:R26">
    <cfRule type="expression" dxfId="10" priority="3">
      <formula>$D7="Y"</formula>
    </cfRule>
  </conditionalFormatting>
  <dataValidations count="2">
    <dataValidation type="whole" allowBlank="1" showErrorMessage="1" errorTitle="Score 1–5" error="Enter a whole number from 1 to 5." sqref="E7:K26" xr:uid="{00000000-0002-0000-0400-000000000000}">
      <formula1>1</formula1>
      <formula2>5</formula2>
    </dataValidation>
    <dataValidation type="list" allowBlank="1" sqref="D7:D26" xr:uid="{00000000-0002-0000-0400-000001000000}">
      <formula1>"Y,N"</formula1>
      <formula2>0</formula2>
    </dataValidation>
  </dataValidations>
  <pageMargins left="0.75" right="0.75" top="1" bottom="1" header="0.511811023622047" footer="0.511811023622047"/>
  <pageSetup fitToHeight="0" orientation="landscape" horizontalDpi="300" verticalDpi="300"/>
  <extLst>
    <ext xmlns:x14="http://schemas.microsoft.com/office/spreadsheetml/2009/9/main" uri="{CCE6A557-97BC-4b89-ADB6-D9C93CAAB3DF}">
      <x14:dataValidations xmlns:xm="http://schemas.microsoft.com/office/excel/2006/main" count="1">
        <x14:dataValidation type="list" allowBlank="1" xr:uid="{00000000-0002-0000-0400-000002000000}">
          <x14:formula1>
            <xm:f>Rubric!$A$16:$A$18</xm:f>
          </x14:formula1>
          <x14:formula2>
            <xm:f>0</xm:f>
          </x14:formula2>
          <xm:sqref>L7:L26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R28"/>
  <sheetViews>
    <sheetView zoomScaleNormal="100" workbookViewId="0">
      <pane xSplit="4" ySplit="6" topLeftCell="E7" activePane="bottomRight" state="frozen"/>
      <selection pane="topRight" activeCell="E1" sqref="E1"/>
      <selection pane="bottomLeft" activeCell="A7" sqref="A7"/>
      <selection pane="bottomRight"/>
    </sheetView>
  </sheetViews>
  <sheetFormatPr defaultColWidth="8.6640625" defaultRowHeight="14.25" x14ac:dyDescent="0.45"/>
  <cols>
    <col min="1" max="1" width="7" customWidth="1"/>
    <col min="2" max="2" width="20" customWidth="1"/>
    <col min="3" max="3" width="24" customWidth="1"/>
    <col min="4" max="4" width="9" customWidth="1"/>
    <col min="5" max="11" width="12" customWidth="1"/>
    <col min="12" max="12" width="22" customWidth="1"/>
    <col min="13" max="13" width="11" customWidth="1"/>
    <col min="14" max="14" width="9" customWidth="1"/>
    <col min="15" max="15" width="10" customWidth="1"/>
    <col min="16" max="17" width="32" customWidth="1"/>
    <col min="18" max="18" width="28" customWidth="1"/>
  </cols>
  <sheetData>
    <row r="1" spans="1:18" ht="20.65" x14ac:dyDescent="0.6">
      <c r="A1" s="6" t="s">
        <v>149</v>
      </c>
    </row>
    <row r="2" spans="1:18" x14ac:dyDescent="0.45">
      <c r="A2" s="17" t="s">
        <v>127</v>
      </c>
      <c r="B2" s="2"/>
      <c r="C2" s="2"/>
      <c r="E2" s="17" t="s">
        <v>128</v>
      </c>
      <c r="F2" s="1"/>
      <c r="G2" s="1"/>
      <c r="H2" s="1"/>
    </row>
    <row r="3" spans="1:18" x14ac:dyDescent="0.45">
      <c r="A3" s="12" t="s">
        <v>129</v>
      </c>
    </row>
    <row r="4" spans="1:18" x14ac:dyDescent="0.45">
      <c r="A4" s="17" t="s">
        <v>130</v>
      </c>
      <c r="B4" s="19" t="str">
        <f>COUNT(O7:O26)&amp;" of "&amp;COUNTA(Teams!B5:B24)</f>
        <v>0 of 0</v>
      </c>
    </row>
    <row r="5" spans="1:18" x14ac:dyDescent="0.45">
      <c r="D5" s="27" t="s">
        <v>131</v>
      </c>
      <c r="E5" s="28">
        <f>Rubric!B5</f>
        <v>0.15</v>
      </c>
      <c r="F5" s="28">
        <f>Rubric!B6</f>
        <v>0.2</v>
      </c>
      <c r="G5" s="28">
        <f>Rubric!B7</f>
        <v>0.2</v>
      </c>
      <c r="H5" s="28">
        <f>Rubric!B8</f>
        <v>0.1</v>
      </c>
      <c r="I5" s="28">
        <f>Rubric!B9</f>
        <v>0.1</v>
      </c>
      <c r="J5" s="28">
        <f>Rubric!B10</f>
        <v>0.15</v>
      </c>
      <c r="K5" s="28">
        <f>Rubric!B11</f>
        <v>0.1</v>
      </c>
    </row>
    <row r="6" spans="1:18" ht="48" customHeight="1" x14ac:dyDescent="0.45">
      <c r="A6" s="13" t="s">
        <v>117</v>
      </c>
      <c r="B6" s="13" t="s">
        <v>118</v>
      </c>
      <c r="C6" s="13" t="s">
        <v>119</v>
      </c>
      <c r="D6" s="13" t="s">
        <v>132</v>
      </c>
      <c r="E6" s="13" t="s">
        <v>133</v>
      </c>
      <c r="F6" s="13" t="s">
        <v>134</v>
      </c>
      <c r="G6" s="13" t="s">
        <v>135</v>
      </c>
      <c r="H6" s="13" t="s">
        <v>136</v>
      </c>
      <c r="I6" s="13" t="s">
        <v>137</v>
      </c>
      <c r="J6" s="13" t="s">
        <v>138</v>
      </c>
      <c r="K6" s="13" t="s">
        <v>139</v>
      </c>
      <c r="L6" s="13" t="s">
        <v>24</v>
      </c>
      <c r="M6" s="13" t="s">
        <v>140</v>
      </c>
      <c r="N6" s="13" t="s">
        <v>141</v>
      </c>
      <c r="O6" s="13" t="s">
        <v>142</v>
      </c>
      <c r="P6" s="13" t="s">
        <v>143</v>
      </c>
      <c r="Q6" s="13" t="s">
        <v>144</v>
      </c>
      <c r="R6" s="13" t="s">
        <v>145</v>
      </c>
    </row>
    <row r="7" spans="1:18" ht="45" customHeight="1" x14ac:dyDescent="0.45">
      <c r="A7" s="25">
        <f>Teams!A5</f>
        <v>1</v>
      </c>
      <c r="B7" s="16" t="str">
        <f>IF(Teams!B5="","",Teams!B5)</f>
        <v/>
      </c>
      <c r="C7" s="16" t="str">
        <f>IF(Teams!C5="","",Teams!C5)</f>
        <v/>
      </c>
      <c r="D7" s="29"/>
      <c r="E7" s="29"/>
      <c r="F7" s="29"/>
      <c r="G7" s="29"/>
      <c r="H7" s="29"/>
      <c r="I7" s="29"/>
      <c r="J7" s="29"/>
      <c r="K7" s="29"/>
      <c r="L7" s="29"/>
      <c r="M7" s="30" t="str">
        <f>IF(OR(D7="Y",COUNT(E7:K7)&lt;7),"",ROUND((E7*Rubric!$B$5+F7*Rubric!$B$6+G7*Rubric!$B$7+H7*Rubric!$B$8+I7*Rubric!$B$9+J7*Rubric!$B$10+K7*Rubric!$B$11)/5*100,1))</f>
        <v/>
      </c>
      <c r="N7" s="30" t="str">
        <f>IF(OR(M7="",L7=""),"",IFERROR(INDEX(Rubric!$B$16:$B$18,MATCH(L7,Rubric!$A$16:$A$18,0)),0))</f>
        <v/>
      </c>
      <c r="O7" s="31" t="str">
        <f t="shared" ref="O7:O26" si="0">IF(M7="","",M7+N(N7))</f>
        <v/>
      </c>
      <c r="P7" s="32"/>
      <c r="Q7" s="32"/>
      <c r="R7" s="32"/>
    </row>
    <row r="8" spans="1:18" ht="45" customHeight="1" x14ac:dyDescent="0.45">
      <c r="A8" s="25">
        <f>Teams!A6</f>
        <v>2</v>
      </c>
      <c r="B8" s="16" t="str">
        <f>IF(Teams!B6="","",Teams!B6)</f>
        <v/>
      </c>
      <c r="C8" s="16" t="str">
        <f>IF(Teams!C6="","",Teams!C6)</f>
        <v/>
      </c>
      <c r="D8" s="29"/>
      <c r="E8" s="29"/>
      <c r="F8" s="29"/>
      <c r="G8" s="29"/>
      <c r="H8" s="29"/>
      <c r="I8" s="29"/>
      <c r="J8" s="29"/>
      <c r="K8" s="29"/>
      <c r="L8" s="29"/>
      <c r="M8" s="30" t="str">
        <f>IF(OR(D8="Y",COUNT(E8:K8)&lt;7),"",ROUND((E8*Rubric!$B$5+F8*Rubric!$B$6+G8*Rubric!$B$7+H8*Rubric!$B$8+I8*Rubric!$B$9+J8*Rubric!$B$10+K8*Rubric!$B$11)/5*100,1))</f>
        <v/>
      </c>
      <c r="N8" s="30" t="str">
        <f>IF(OR(M8="",L8=""),"",IFERROR(INDEX(Rubric!$B$16:$B$18,MATCH(L8,Rubric!$A$16:$A$18,0)),0))</f>
        <v/>
      </c>
      <c r="O8" s="31" t="str">
        <f t="shared" si="0"/>
        <v/>
      </c>
      <c r="P8" s="32"/>
      <c r="Q8" s="32"/>
      <c r="R8" s="32"/>
    </row>
    <row r="9" spans="1:18" ht="45" customHeight="1" x14ac:dyDescent="0.45">
      <c r="A9" s="25">
        <f>Teams!A7</f>
        <v>3</v>
      </c>
      <c r="B9" s="16" t="str">
        <f>IF(Teams!B7="","",Teams!B7)</f>
        <v/>
      </c>
      <c r="C9" s="16" t="str">
        <f>IF(Teams!C7="","",Teams!C7)</f>
        <v/>
      </c>
      <c r="D9" s="29"/>
      <c r="E9" s="29"/>
      <c r="F9" s="29"/>
      <c r="G9" s="29"/>
      <c r="H9" s="29"/>
      <c r="I9" s="29"/>
      <c r="J9" s="29"/>
      <c r="K9" s="29"/>
      <c r="L9" s="29"/>
      <c r="M9" s="30" t="str">
        <f>IF(OR(D9="Y",COUNT(E9:K9)&lt;7),"",ROUND((E9*Rubric!$B$5+F9*Rubric!$B$6+G9*Rubric!$B$7+H9*Rubric!$B$8+I9*Rubric!$B$9+J9*Rubric!$B$10+K9*Rubric!$B$11)/5*100,1))</f>
        <v/>
      </c>
      <c r="N9" s="30" t="str">
        <f>IF(OR(M9="",L9=""),"",IFERROR(INDEX(Rubric!$B$16:$B$18,MATCH(L9,Rubric!$A$16:$A$18,0)),0))</f>
        <v/>
      </c>
      <c r="O9" s="31" t="str">
        <f t="shared" si="0"/>
        <v/>
      </c>
      <c r="P9" s="32"/>
      <c r="Q9" s="32"/>
      <c r="R9" s="32"/>
    </row>
    <row r="10" spans="1:18" ht="45" customHeight="1" x14ac:dyDescent="0.45">
      <c r="A10" s="25">
        <f>Teams!A8</f>
        <v>4</v>
      </c>
      <c r="B10" s="16" t="str">
        <f>IF(Teams!B8="","",Teams!B8)</f>
        <v/>
      </c>
      <c r="C10" s="16" t="str">
        <f>IF(Teams!C8="","",Teams!C8)</f>
        <v/>
      </c>
      <c r="D10" s="29"/>
      <c r="E10" s="29"/>
      <c r="F10" s="29"/>
      <c r="G10" s="29"/>
      <c r="H10" s="29"/>
      <c r="I10" s="29"/>
      <c r="J10" s="29"/>
      <c r="K10" s="29"/>
      <c r="L10" s="29"/>
      <c r="M10" s="30" t="str">
        <f>IF(OR(D10="Y",COUNT(E10:K10)&lt;7),"",ROUND((E10*Rubric!$B$5+F10*Rubric!$B$6+G10*Rubric!$B$7+H10*Rubric!$B$8+I10*Rubric!$B$9+J10*Rubric!$B$10+K10*Rubric!$B$11)/5*100,1))</f>
        <v/>
      </c>
      <c r="N10" s="30" t="str">
        <f>IF(OR(M10="",L10=""),"",IFERROR(INDEX(Rubric!$B$16:$B$18,MATCH(L10,Rubric!$A$16:$A$18,0)),0))</f>
        <v/>
      </c>
      <c r="O10" s="31" t="str">
        <f t="shared" si="0"/>
        <v/>
      </c>
      <c r="P10" s="32"/>
      <c r="Q10" s="32"/>
      <c r="R10" s="32"/>
    </row>
    <row r="11" spans="1:18" ht="45" customHeight="1" x14ac:dyDescent="0.45">
      <c r="A11" s="25">
        <f>Teams!A9</f>
        <v>5</v>
      </c>
      <c r="B11" s="16" t="str">
        <f>IF(Teams!B9="","",Teams!B9)</f>
        <v/>
      </c>
      <c r="C11" s="16" t="str">
        <f>IF(Teams!C9="","",Teams!C9)</f>
        <v/>
      </c>
      <c r="D11" s="29"/>
      <c r="E11" s="29"/>
      <c r="F11" s="29"/>
      <c r="G11" s="29"/>
      <c r="H11" s="29"/>
      <c r="I11" s="29"/>
      <c r="J11" s="29"/>
      <c r="K11" s="29"/>
      <c r="L11" s="29"/>
      <c r="M11" s="30" t="str">
        <f>IF(OR(D11="Y",COUNT(E11:K11)&lt;7),"",ROUND((E11*Rubric!$B$5+F11*Rubric!$B$6+G11*Rubric!$B$7+H11*Rubric!$B$8+I11*Rubric!$B$9+J11*Rubric!$B$10+K11*Rubric!$B$11)/5*100,1))</f>
        <v/>
      </c>
      <c r="N11" s="30" t="str">
        <f>IF(OR(M11="",L11=""),"",IFERROR(INDEX(Rubric!$B$16:$B$18,MATCH(L11,Rubric!$A$16:$A$18,0)),0))</f>
        <v/>
      </c>
      <c r="O11" s="31" t="str">
        <f t="shared" si="0"/>
        <v/>
      </c>
      <c r="P11" s="32"/>
      <c r="Q11" s="32"/>
      <c r="R11" s="32"/>
    </row>
    <row r="12" spans="1:18" ht="45" customHeight="1" x14ac:dyDescent="0.45">
      <c r="A12" s="25">
        <f>Teams!A10</f>
        <v>6</v>
      </c>
      <c r="B12" s="16" t="str">
        <f>IF(Teams!B10="","",Teams!B10)</f>
        <v/>
      </c>
      <c r="C12" s="16" t="str">
        <f>IF(Teams!C10="","",Teams!C10)</f>
        <v/>
      </c>
      <c r="D12" s="29"/>
      <c r="E12" s="29"/>
      <c r="F12" s="29"/>
      <c r="G12" s="29"/>
      <c r="H12" s="29"/>
      <c r="I12" s="29"/>
      <c r="J12" s="29"/>
      <c r="K12" s="29"/>
      <c r="L12" s="29"/>
      <c r="M12" s="30" t="str">
        <f>IF(OR(D12="Y",COUNT(E12:K12)&lt;7),"",ROUND((E12*Rubric!$B$5+F12*Rubric!$B$6+G12*Rubric!$B$7+H12*Rubric!$B$8+I12*Rubric!$B$9+J12*Rubric!$B$10+K12*Rubric!$B$11)/5*100,1))</f>
        <v/>
      </c>
      <c r="N12" s="30" t="str">
        <f>IF(OR(M12="",L12=""),"",IFERROR(INDEX(Rubric!$B$16:$B$18,MATCH(L12,Rubric!$A$16:$A$18,0)),0))</f>
        <v/>
      </c>
      <c r="O12" s="31" t="str">
        <f t="shared" si="0"/>
        <v/>
      </c>
      <c r="P12" s="32"/>
      <c r="Q12" s="32"/>
      <c r="R12" s="32"/>
    </row>
    <row r="13" spans="1:18" ht="45" customHeight="1" x14ac:dyDescent="0.45">
      <c r="A13" s="25">
        <f>Teams!A11</f>
        <v>7</v>
      </c>
      <c r="B13" s="16" t="str">
        <f>IF(Teams!B11="","",Teams!B11)</f>
        <v/>
      </c>
      <c r="C13" s="16" t="str">
        <f>IF(Teams!C11="","",Teams!C11)</f>
        <v/>
      </c>
      <c r="D13" s="29"/>
      <c r="E13" s="29"/>
      <c r="F13" s="29"/>
      <c r="G13" s="29"/>
      <c r="H13" s="29"/>
      <c r="I13" s="29"/>
      <c r="J13" s="29"/>
      <c r="K13" s="29"/>
      <c r="L13" s="29"/>
      <c r="M13" s="30" t="str">
        <f>IF(OR(D13="Y",COUNT(E13:K13)&lt;7),"",ROUND((E13*Rubric!$B$5+F13*Rubric!$B$6+G13*Rubric!$B$7+H13*Rubric!$B$8+I13*Rubric!$B$9+J13*Rubric!$B$10+K13*Rubric!$B$11)/5*100,1))</f>
        <v/>
      </c>
      <c r="N13" s="30" t="str">
        <f>IF(OR(M13="",L13=""),"",IFERROR(INDEX(Rubric!$B$16:$B$18,MATCH(L13,Rubric!$A$16:$A$18,0)),0))</f>
        <v/>
      </c>
      <c r="O13" s="31" t="str">
        <f t="shared" si="0"/>
        <v/>
      </c>
      <c r="P13" s="32"/>
      <c r="Q13" s="32"/>
      <c r="R13" s="32"/>
    </row>
    <row r="14" spans="1:18" ht="45" customHeight="1" x14ac:dyDescent="0.45">
      <c r="A14" s="25">
        <f>Teams!A12</f>
        <v>8</v>
      </c>
      <c r="B14" s="16" t="str">
        <f>IF(Teams!B12="","",Teams!B12)</f>
        <v/>
      </c>
      <c r="C14" s="16" t="str">
        <f>IF(Teams!C12="","",Teams!C12)</f>
        <v/>
      </c>
      <c r="D14" s="29"/>
      <c r="E14" s="29"/>
      <c r="F14" s="29"/>
      <c r="G14" s="29"/>
      <c r="H14" s="29"/>
      <c r="I14" s="29"/>
      <c r="J14" s="29"/>
      <c r="K14" s="29"/>
      <c r="L14" s="29"/>
      <c r="M14" s="30" t="str">
        <f>IF(OR(D14="Y",COUNT(E14:K14)&lt;7),"",ROUND((E14*Rubric!$B$5+F14*Rubric!$B$6+G14*Rubric!$B$7+H14*Rubric!$B$8+I14*Rubric!$B$9+J14*Rubric!$B$10+K14*Rubric!$B$11)/5*100,1))</f>
        <v/>
      </c>
      <c r="N14" s="30" t="str">
        <f>IF(OR(M14="",L14=""),"",IFERROR(INDEX(Rubric!$B$16:$B$18,MATCH(L14,Rubric!$A$16:$A$18,0)),0))</f>
        <v/>
      </c>
      <c r="O14" s="31" t="str">
        <f t="shared" si="0"/>
        <v/>
      </c>
      <c r="P14" s="32"/>
      <c r="Q14" s="32"/>
      <c r="R14" s="32"/>
    </row>
    <row r="15" spans="1:18" ht="45" customHeight="1" x14ac:dyDescent="0.45">
      <c r="A15" s="25">
        <f>Teams!A13</f>
        <v>9</v>
      </c>
      <c r="B15" s="16" t="str">
        <f>IF(Teams!B13="","",Teams!B13)</f>
        <v/>
      </c>
      <c r="C15" s="16" t="str">
        <f>IF(Teams!C13="","",Teams!C13)</f>
        <v/>
      </c>
      <c r="D15" s="29"/>
      <c r="E15" s="29"/>
      <c r="F15" s="29"/>
      <c r="G15" s="29"/>
      <c r="H15" s="29"/>
      <c r="I15" s="29"/>
      <c r="J15" s="29"/>
      <c r="K15" s="29"/>
      <c r="L15" s="29"/>
      <c r="M15" s="30" t="str">
        <f>IF(OR(D15="Y",COUNT(E15:K15)&lt;7),"",ROUND((E15*Rubric!$B$5+F15*Rubric!$B$6+G15*Rubric!$B$7+H15*Rubric!$B$8+I15*Rubric!$B$9+J15*Rubric!$B$10+K15*Rubric!$B$11)/5*100,1))</f>
        <v/>
      </c>
      <c r="N15" s="30" t="str">
        <f>IF(OR(M15="",L15=""),"",IFERROR(INDEX(Rubric!$B$16:$B$18,MATCH(L15,Rubric!$A$16:$A$18,0)),0))</f>
        <v/>
      </c>
      <c r="O15" s="31" t="str">
        <f t="shared" si="0"/>
        <v/>
      </c>
      <c r="P15" s="32"/>
      <c r="Q15" s="32"/>
      <c r="R15" s="32"/>
    </row>
    <row r="16" spans="1:18" ht="45" customHeight="1" x14ac:dyDescent="0.45">
      <c r="A16" s="25">
        <f>Teams!A14</f>
        <v>10</v>
      </c>
      <c r="B16" s="16" t="str">
        <f>IF(Teams!B14="","",Teams!B14)</f>
        <v/>
      </c>
      <c r="C16" s="16" t="str">
        <f>IF(Teams!C14="","",Teams!C14)</f>
        <v/>
      </c>
      <c r="D16" s="29"/>
      <c r="E16" s="29"/>
      <c r="F16" s="29"/>
      <c r="G16" s="29"/>
      <c r="H16" s="29"/>
      <c r="I16" s="29"/>
      <c r="J16" s="29"/>
      <c r="K16" s="29"/>
      <c r="L16" s="29"/>
      <c r="M16" s="30" t="str">
        <f>IF(OR(D16="Y",COUNT(E16:K16)&lt;7),"",ROUND((E16*Rubric!$B$5+F16*Rubric!$B$6+G16*Rubric!$B$7+H16*Rubric!$B$8+I16*Rubric!$B$9+J16*Rubric!$B$10+K16*Rubric!$B$11)/5*100,1))</f>
        <v/>
      </c>
      <c r="N16" s="30" t="str">
        <f>IF(OR(M16="",L16=""),"",IFERROR(INDEX(Rubric!$B$16:$B$18,MATCH(L16,Rubric!$A$16:$A$18,0)),0))</f>
        <v/>
      </c>
      <c r="O16" s="31" t="str">
        <f t="shared" si="0"/>
        <v/>
      </c>
      <c r="P16" s="32"/>
      <c r="Q16" s="32"/>
      <c r="R16" s="32"/>
    </row>
    <row r="17" spans="1:18" ht="45" customHeight="1" x14ac:dyDescent="0.45">
      <c r="A17" s="25">
        <f>Teams!A15</f>
        <v>11</v>
      </c>
      <c r="B17" s="16" t="str">
        <f>IF(Teams!B15="","",Teams!B15)</f>
        <v/>
      </c>
      <c r="C17" s="16" t="str">
        <f>IF(Teams!C15="","",Teams!C15)</f>
        <v/>
      </c>
      <c r="D17" s="29"/>
      <c r="E17" s="29"/>
      <c r="F17" s="29"/>
      <c r="G17" s="29"/>
      <c r="H17" s="29"/>
      <c r="I17" s="29"/>
      <c r="J17" s="29"/>
      <c r="K17" s="29"/>
      <c r="L17" s="29"/>
      <c r="M17" s="30" t="str">
        <f>IF(OR(D17="Y",COUNT(E17:K17)&lt;7),"",ROUND((E17*Rubric!$B$5+F17*Rubric!$B$6+G17*Rubric!$B$7+H17*Rubric!$B$8+I17*Rubric!$B$9+J17*Rubric!$B$10+K17*Rubric!$B$11)/5*100,1))</f>
        <v/>
      </c>
      <c r="N17" s="30" t="str">
        <f>IF(OR(M17="",L17=""),"",IFERROR(INDEX(Rubric!$B$16:$B$18,MATCH(L17,Rubric!$A$16:$A$18,0)),0))</f>
        <v/>
      </c>
      <c r="O17" s="31" t="str">
        <f t="shared" si="0"/>
        <v/>
      </c>
      <c r="P17" s="32"/>
      <c r="Q17" s="32"/>
      <c r="R17" s="32"/>
    </row>
    <row r="18" spans="1:18" ht="45" customHeight="1" x14ac:dyDescent="0.45">
      <c r="A18" s="25">
        <f>Teams!A16</f>
        <v>12</v>
      </c>
      <c r="B18" s="16" t="str">
        <f>IF(Teams!B16="","",Teams!B16)</f>
        <v/>
      </c>
      <c r="C18" s="16" t="str">
        <f>IF(Teams!C16="","",Teams!C16)</f>
        <v/>
      </c>
      <c r="D18" s="29"/>
      <c r="E18" s="29"/>
      <c r="F18" s="29"/>
      <c r="G18" s="29"/>
      <c r="H18" s="29"/>
      <c r="I18" s="29"/>
      <c r="J18" s="29"/>
      <c r="K18" s="29"/>
      <c r="L18" s="29"/>
      <c r="M18" s="30" t="str">
        <f>IF(OR(D18="Y",COUNT(E18:K18)&lt;7),"",ROUND((E18*Rubric!$B$5+F18*Rubric!$B$6+G18*Rubric!$B$7+H18*Rubric!$B$8+I18*Rubric!$B$9+J18*Rubric!$B$10+K18*Rubric!$B$11)/5*100,1))</f>
        <v/>
      </c>
      <c r="N18" s="30" t="str">
        <f>IF(OR(M18="",L18=""),"",IFERROR(INDEX(Rubric!$B$16:$B$18,MATCH(L18,Rubric!$A$16:$A$18,0)),0))</f>
        <v/>
      </c>
      <c r="O18" s="31" t="str">
        <f t="shared" si="0"/>
        <v/>
      </c>
      <c r="P18" s="32"/>
      <c r="Q18" s="32"/>
      <c r="R18" s="32"/>
    </row>
    <row r="19" spans="1:18" ht="45" customHeight="1" x14ac:dyDescent="0.45">
      <c r="A19" s="25">
        <f>Teams!A17</f>
        <v>13</v>
      </c>
      <c r="B19" s="16" t="str">
        <f>IF(Teams!B17="","",Teams!B17)</f>
        <v/>
      </c>
      <c r="C19" s="16" t="str">
        <f>IF(Teams!C17="","",Teams!C17)</f>
        <v/>
      </c>
      <c r="D19" s="29"/>
      <c r="E19" s="29"/>
      <c r="F19" s="29"/>
      <c r="G19" s="29"/>
      <c r="H19" s="29"/>
      <c r="I19" s="29"/>
      <c r="J19" s="29"/>
      <c r="K19" s="29"/>
      <c r="L19" s="29"/>
      <c r="M19" s="30" t="str">
        <f>IF(OR(D19="Y",COUNT(E19:K19)&lt;7),"",ROUND((E19*Rubric!$B$5+F19*Rubric!$B$6+G19*Rubric!$B$7+H19*Rubric!$B$8+I19*Rubric!$B$9+J19*Rubric!$B$10+K19*Rubric!$B$11)/5*100,1))</f>
        <v/>
      </c>
      <c r="N19" s="30" t="str">
        <f>IF(OR(M19="",L19=""),"",IFERROR(INDEX(Rubric!$B$16:$B$18,MATCH(L19,Rubric!$A$16:$A$18,0)),0))</f>
        <v/>
      </c>
      <c r="O19" s="31" t="str">
        <f t="shared" si="0"/>
        <v/>
      </c>
      <c r="P19" s="32"/>
      <c r="Q19" s="32"/>
      <c r="R19" s="32"/>
    </row>
    <row r="20" spans="1:18" ht="45" customHeight="1" x14ac:dyDescent="0.45">
      <c r="A20" s="25">
        <f>Teams!A18</f>
        <v>14</v>
      </c>
      <c r="B20" s="16" t="str">
        <f>IF(Teams!B18="","",Teams!B18)</f>
        <v/>
      </c>
      <c r="C20" s="16" t="str">
        <f>IF(Teams!C18="","",Teams!C18)</f>
        <v/>
      </c>
      <c r="D20" s="29"/>
      <c r="E20" s="29"/>
      <c r="F20" s="29"/>
      <c r="G20" s="29"/>
      <c r="H20" s="29"/>
      <c r="I20" s="29"/>
      <c r="J20" s="29"/>
      <c r="K20" s="29"/>
      <c r="L20" s="29"/>
      <c r="M20" s="30" t="str">
        <f>IF(OR(D20="Y",COUNT(E20:K20)&lt;7),"",ROUND((E20*Rubric!$B$5+F20*Rubric!$B$6+G20*Rubric!$B$7+H20*Rubric!$B$8+I20*Rubric!$B$9+J20*Rubric!$B$10+K20*Rubric!$B$11)/5*100,1))</f>
        <v/>
      </c>
      <c r="N20" s="30" t="str">
        <f>IF(OR(M20="",L20=""),"",IFERROR(INDEX(Rubric!$B$16:$B$18,MATCH(L20,Rubric!$A$16:$A$18,0)),0))</f>
        <v/>
      </c>
      <c r="O20" s="31" t="str">
        <f t="shared" si="0"/>
        <v/>
      </c>
      <c r="P20" s="32"/>
      <c r="Q20" s="32"/>
      <c r="R20" s="32"/>
    </row>
    <row r="21" spans="1:18" ht="45" customHeight="1" x14ac:dyDescent="0.45">
      <c r="A21" s="25">
        <f>Teams!A19</f>
        <v>15</v>
      </c>
      <c r="B21" s="16" t="str">
        <f>IF(Teams!B19="","",Teams!B19)</f>
        <v/>
      </c>
      <c r="C21" s="16" t="str">
        <f>IF(Teams!C19="","",Teams!C19)</f>
        <v/>
      </c>
      <c r="D21" s="29"/>
      <c r="E21" s="29"/>
      <c r="F21" s="29"/>
      <c r="G21" s="29"/>
      <c r="H21" s="29"/>
      <c r="I21" s="29"/>
      <c r="J21" s="29"/>
      <c r="K21" s="29"/>
      <c r="L21" s="29"/>
      <c r="M21" s="30" t="str">
        <f>IF(OR(D21="Y",COUNT(E21:K21)&lt;7),"",ROUND((E21*Rubric!$B$5+F21*Rubric!$B$6+G21*Rubric!$B$7+H21*Rubric!$B$8+I21*Rubric!$B$9+J21*Rubric!$B$10+K21*Rubric!$B$11)/5*100,1))</f>
        <v/>
      </c>
      <c r="N21" s="30" t="str">
        <f>IF(OR(M21="",L21=""),"",IFERROR(INDEX(Rubric!$B$16:$B$18,MATCH(L21,Rubric!$A$16:$A$18,0)),0))</f>
        <v/>
      </c>
      <c r="O21" s="31" t="str">
        <f t="shared" si="0"/>
        <v/>
      </c>
      <c r="P21" s="32"/>
      <c r="Q21" s="32"/>
      <c r="R21" s="32"/>
    </row>
    <row r="22" spans="1:18" ht="45" customHeight="1" x14ac:dyDescent="0.45">
      <c r="A22" s="25">
        <f>Teams!A20</f>
        <v>16</v>
      </c>
      <c r="B22" s="16" t="str">
        <f>IF(Teams!B20="","",Teams!B20)</f>
        <v/>
      </c>
      <c r="C22" s="16" t="str">
        <f>IF(Teams!C20="","",Teams!C20)</f>
        <v/>
      </c>
      <c r="D22" s="29"/>
      <c r="E22" s="29"/>
      <c r="F22" s="29"/>
      <c r="G22" s="29"/>
      <c r="H22" s="29"/>
      <c r="I22" s="29"/>
      <c r="J22" s="29"/>
      <c r="K22" s="29"/>
      <c r="L22" s="29"/>
      <c r="M22" s="30" t="str">
        <f>IF(OR(D22="Y",COUNT(E22:K22)&lt;7),"",ROUND((E22*Rubric!$B$5+F22*Rubric!$B$6+G22*Rubric!$B$7+H22*Rubric!$B$8+I22*Rubric!$B$9+J22*Rubric!$B$10+K22*Rubric!$B$11)/5*100,1))</f>
        <v/>
      </c>
      <c r="N22" s="30" t="str">
        <f>IF(OR(M22="",L22=""),"",IFERROR(INDEX(Rubric!$B$16:$B$18,MATCH(L22,Rubric!$A$16:$A$18,0)),0))</f>
        <v/>
      </c>
      <c r="O22" s="31" t="str">
        <f t="shared" si="0"/>
        <v/>
      </c>
      <c r="P22" s="32"/>
      <c r="Q22" s="32"/>
      <c r="R22" s="32"/>
    </row>
    <row r="23" spans="1:18" ht="45" customHeight="1" x14ac:dyDescent="0.45">
      <c r="A23" s="25">
        <f>Teams!A21</f>
        <v>17</v>
      </c>
      <c r="B23" s="16" t="str">
        <f>IF(Teams!B21="","",Teams!B21)</f>
        <v/>
      </c>
      <c r="C23" s="16" t="str">
        <f>IF(Teams!C21="","",Teams!C21)</f>
        <v/>
      </c>
      <c r="D23" s="29"/>
      <c r="E23" s="29"/>
      <c r="F23" s="29"/>
      <c r="G23" s="29"/>
      <c r="H23" s="29"/>
      <c r="I23" s="29"/>
      <c r="J23" s="29"/>
      <c r="K23" s="29"/>
      <c r="L23" s="29"/>
      <c r="M23" s="30" t="str">
        <f>IF(OR(D23="Y",COUNT(E23:K23)&lt;7),"",ROUND((E23*Rubric!$B$5+F23*Rubric!$B$6+G23*Rubric!$B$7+H23*Rubric!$B$8+I23*Rubric!$B$9+J23*Rubric!$B$10+K23*Rubric!$B$11)/5*100,1))</f>
        <v/>
      </c>
      <c r="N23" s="30" t="str">
        <f>IF(OR(M23="",L23=""),"",IFERROR(INDEX(Rubric!$B$16:$B$18,MATCH(L23,Rubric!$A$16:$A$18,0)),0))</f>
        <v/>
      </c>
      <c r="O23" s="31" t="str">
        <f t="shared" si="0"/>
        <v/>
      </c>
      <c r="P23" s="32"/>
      <c r="Q23" s="32"/>
      <c r="R23" s="32"/>
    </row>
    <row r="24" spans="1:18" ht="45" customHeight="1" x14ac:dyDescent="0.45">
      <c r="A24" s="25">
        <f>Teams!A22</f>
        <v>18</v>
      </c>
      <c r="B24" s="16" t="str">
        <f>IF(Teams!B22="","",Teams!B22)</f>
        <v/>
      </c>
      <c r="C24" s="16" t="str">
        <f>IF(Teams!C22="","",Teams!C22)</f>
        <v/>
      </c>
      <c r="D24" s="29"/>
      <c r="E24" s="29"/>
      <c r="F24" s="29"/>
      <c r="G24" s="29"/>
      <c r="H24" s="29"/>
      <c r="I24" s="29"/>
      <c r="J24" s="29"/>
      <c r="K24" s="29"/>
      <c r="L24" s="29"/>
      <c r="M24" s="30" t="str">
        <f>IF(OR(D24="Y",COUNT(E24:K24)&lt;7),"",ROUND((E24*Rubric!$B$5+F24*Rubric!$B$6+G24*Rubric!$B$7+H24*Rubric!$B$8+I24*Rubric!$B$9+J24*Rubric!$B$10+K24*Rubric!$B$11)/5*100,1))</f>
        <v/>
      </c>
      <c r="N24" s="30" t="str">
        <f>IF(OR(M24="",L24=""),"",IFERROR(INDEX(Rubric!$B$16:$B$18,MATCH(L24,Rubric!$A$16:$A$18,0)),0))</f>
        <v/>
      </c>
      <c r="O24" s="31" t="str">
        <f t="shared" si="0"/>
        <v/>
      </c>
      <c r="P24" s="32"/>
      <c r="Q24" s="32"/>
      <c r="R24" s="32"/>
    </row>
    <row r="25" spans="1:18" ht="45" customHeight="1" x14ac:dyDescent="0.45">
      <c r="A25" s="25">
        <f>Teams!A23</f>
        <v>19</v>
      </c>
      <c r="B25" s="16" t="str">
        <f>IF(Teams!B23="","",Teams!B23)</f>
        <v/>
      </c>
      <c r="C25" s="16" t="str">
        <f>IF(Teams!C23="","",Teams!C23)</f>
        <v/>
      </c>
      <c r="D25" s="29"/>
      <c r="E25" s="29"/>
      <c r="F25" s="29"/>
      <c r="G25" s="29"/>
      <c r="H25" s="29"/>
      <c r="I25" s="29"/>
      <c r="J25" s="29"/>
      <c r="K25" s="29"/>
      <c r="L25" s="29"/>
      <c r="M25" s="30" t="str">
        <f>IF(OR(D25="Y",COUNT(E25:K25)&lt;7),"",ROUND((E25*Rubric!$B$5+F25*Rubric!$B$6+G25*Rubric!$B$7+H25*Rubric!$B$8+I25*Rubric!$B$9+J25*Rubric!$B$10+K25*Rubric!$B$11)/5*100,1))</f>
        <v/>
      </c>
      <c r="N25" s="30" t="str">
        <f>IF(OR(M25="",L25=""),"",IFERROR(INDEX(Rubric!$B$16:$B$18,MATCH(L25,Rubric!$A$16:$A$18,0)),0))</f>
        <v/>
      </c>
      <c r="O25" s="31" t="str">
        <f t="shared" si="0"/>
        <v/>
      </c>
      <c r="P25" s="32"/>
      <c r="Q25" s="32"/>
      <c r="R25" s="32"/>
    </row>
    <row r="26" spans="1:18" ht="45" customHeight="1" x14ac:dyDescent="0.45">
      <c r="A26" s="25">
        <f>Teams!A24</f>
        <v>20</v>
      </c>
      <c r="B26" s="16" t="str">
        <f>IF(Teams!B24="","",Teams!B24)</f>
        <v/>
      </c>
      <c r="C26" s="16" t="str">
        <f>IF(Teams!C24="","",Teams!C24)</f>
        <v/>
      </c>
      <c r="D26" s="29"/>
      <c r="E26" s="29"/>
      <c r="F26" s="29"/>
      <c r="G26" s="29"/>
      <c r="H26" s="29"/>
      <c r="I26" s="29"/>
      <c r="J26" s="29"/>
      <c r="K26" s="29"/>
      <c r="L26" s="29"/>
      <c r="M26" s="30" t="str">
        <f>IF(OR(D26="Y",COUNT(E26:K26)&lt;7),"",ROUND((E26*Rubric!$B$5+F26*Rubric!$B$6+G26*Rubric!$B$7+H26*Rubric!$B$8+I26*Rubric!$B$9+J26*Rubric!$B$10+K26*Rubric!$B$11)/5*100,1))</f>
        <v/>
      </c>
      <c r="N26" s="30" t="str">
        <f>IF(OR(M26="",L26=""),"",IFERROR(INDEX(Rubric!$B$16:$B$18,MATCH(L26,Rubric!$A$16:$A$18,0)),0))</f>
        <v/>
      </c>
      <c r="O26" s="31" t="str">
        <f t="shared" si="0"/>
        <v/>
      </c>
      <c r="P26" s="32"/>
      <c r="Q26" s="32"/>
      <c r="R26" s="32"/>
    </row>
    <row r="28" spans="1:18" x14ac:dyDescent="0.45">
      <c r="A28" s="33" t="s">
        <v>146</v>
      </c>
      <c r="B28" s="34" t="s">
        <v>147</v>
      </c>
    </row>
  </sheetData>
  <mergeCells count="2">
    <mergeCell ref="B2:C2"/>
    <mergeCell ref="F2:H2"/>
  </mergeCells>
  <conditionalFormatting sqref="A7:C26">
    <cfRule type="expression" dxfId="9" priority="2">
      <formula>AND($D7&lt;&gt;"Y",COUNT($E7:$K7)&gt;0,COUNT($E7:$K7)&lt;7)</formula>
    </cfRule>
  </conditionalFormatting>
  <conditionalFormatting sqref="A7:R26">
    <cfRule type="expression" dxfId="8" priority="3">
      <formula>$D7="Y"</formula>
    </cfRule>
  </conditionalFormatting>
  <dataValidations count="2">
    <dataValidation type="whole" allowBlank="1" showErrorMessage="1" errorTitle="Score 1–5" error="Enter a whole number from 1 to 5." sqref="E7:K26" xr:uid="{00000000-0002-0000-0500-000000000000}">
      <formula1>1</formula1>
      <formula2>5</formula2>
    </dataValidation>
    <dataValidation type="list" allowBlank="1" sqref="D7:D26" xr:uid="{00000000-0002-0000-0500-000001000000}">
      <formula1>"Y,N"</formula1>
      <formula2>0</formula2>
    </dataValidation>
  </dataValidations>
  <pageMargins left="0.75" right="0.75" top="1" bottom="1" header="0.511811023622047" footer="0.511811023622047"/>
  <pageSetup fitToHeight="0" orientation="landscape" horizontalDpi="300" verticalDpi="300"/>
  <extLst>
    <ext xmlns:x14="http://schemas.microsoft.com/office/spreadsheetml/2009/9/main" uri="{CCE6A557-97BC-4b89-ADB6-D9C93CAAB3DF}">
      <x14:dataValidations xmlns:xm="http://schemas.microsoft.com/office/excel/2006/main" count="1">
        <x14:dataValidation type="list" allowBlank="1" xr:uid="{00000000-0002-0000-0500-000002000000}">
          <x14:formula1>
            <xm:f>Rubric!$A$16:$A$18</xm:f>
          </x14:formula1>
          <x14:formula2>
            <xm:f>0</xm:f>
          </x14:formula2>
          <xm:sqref>L7:L26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R28"/>
  <sheetViews>
    <sheetView zoomScaleNormal="100" workbookViewId="0">
      <pane xSplit="4" ySplit="6" topLeftCell="E7" activePane="bottomRight" state="frozen"/>
      <selection pane="topRight" activeCell="E1" sqref="E1"/>
      <selection pane="bottomLeft" activeCell="A7" sqref="A7"/>
      <selection pane="bottomRight"/>
    </sheetView>
  </sheetViews>
  <sheetFormatPr defaultColWidth="8.6640625" defaultRowHeight="14.25" x14ac:dyDescent="0.45"/>
  <cols>
    <col min="1" max="1" width="7" customWidth="1"/>
    <col min="2" max="2" width="20" customWidth="1"/>
    <col min="3" max="3" width="24" customWidth="1"/>
    <col min="4" max="4" width="9" customWidth="1"/>
    <col min="5" max="11" width="12" customWidth="1"/>
    <col min="12" max="12" width="22" customWidth="1"/>
    <col min="13" max="13" width="11" customWidth="1"/>
    <col min="14" max="14" width="9" customWidth="1"/>
    <col min="15" max="15" width="10" customWidth="1"/>
    <col min="16" max="17" width="32" customWidth="1"/>
    <col min="18" max="18" width="28" customWidth="1"/>
  </cols>
  <sheetData>
    <row r="1" spans="1:18" ht="20.65" x14ac:dyDescent="0.6">
      <c r="A1" s="6" t="s">
        <v>150</v>
      </c>
    </row>
    <row r="2" spans="1:18" x14ac:dyDescent="0.45">
      <c r="A2" s="17" t="s">
        <v>127</v>
      </c>
      <c r="B2" s="2"/>
      <c r="C2" s="2"/>
      <c r="E2" s="17" t="s">
        <v>128</v>
      </c>
      <c r="F2" s="1"/>
      <c r="G2" s="1"/>
      <c r="H2" s="1"/>
    </row>
    <row r="3" spans="1:18" x14ac:dyDescent="0.45">
      <c r="A3" s="12" t="s">
        <v>129</v>
      </c>
    </row>
    <row r="4" spans="1:18" x14ac:dyDescent="0.45">
      <c r="A4" s="17" t="s">
        <v>130</v>
      </c>
      <c r="B4" s="19" t="str">
        <f>COUNT(O7:O26)&amp;" of "&amp;COUNTA(Teams!B5:B24)</f>
        <v>0 of 0</v>
      </c>
    </row>
    <row r="5" spans="1:18" x14ac:dyDescent="0.45">
      <c r="D5" s="27" t="s">
        <v>131</v>
      </c>
      <c r="E5" s="28">
        <f>Rubric!B5</f>
        <v>0.15</v>
      </c>
      <c r="F5" s="28">
        <f>Rubric!B6</f>
        <v>0.2</v>
      </c>
      <c r="G5" s="28">
        <f>Rubric!B7</f>
        <v>0.2</v>
      </c>
      <c r="H5" s="28">
        <f>Rubric!B8</f>
        <v>0.1</v>
      </c>
      <c r="I5" s="28">
        <f>Rubric!B9</f>
        <v>0.1</v>
      </c>
      <c r="J5" s="28">
        <f>Rubric!B10</f>
        <v>0.15</v>
      </c>
      <c r="K5" s="28">
        <f>Rubric!B11</f>
        <v>0.1</v>
      </c>
    </row>
    <row r="6" spans="1:18" ht="48" customHeight="1" x14ac:dyDescent="0.45">
      <c r="A6" s="13" t="s">
        <v>117</v>
      </c>
      <c r="B6" s="13" t="s">
        <v>118</v>
      </c>
      <c r="C6" s="13" t="s">
        <v>119</v>
      </c>
      <c r="D6" s="13" t="s">
        <v>132</v>
      </c>
      <c r="E6" s="13" t="s">
        <v>133</v>
      </c>
      <c r="F6" s="13" t="s">
        <v>134</v>
      </c>
      <c r="G6" s="13" t="s">
        <v>135</v>
      </c>
      <c r="H6" s="13" t="s">
        <v>136</v>
      </c>
      <c r="I6" s="13" t="s">
        <v>137</v>
      </c>
      <c r="J6" s="13" t="s">
        <v>138</v>
      </c>
      <c r="K6" s="13" t="s">
        <v>139</v>
      </c>
      <c r="L6" s="13" t="s">
        <v>24</v>
      </c>
      <c r="M6" s="13" t="s">
        <v>140</v>
      </c>
      <c r="N6" s="13" t="s">
        <v>141</v>
      </c>
      <c r="O6" s="13" t="s">
        <v>142</v>
      </c>
      <c r="P6" s="13" t="s">
        <v>143</v>
      </c>
      <c r="Q6" s="13" t="s">
        <v>144</v>
      </c>
      <c r="R6" s="13" t="s">
        <v>145</v>
      </c>
    </row>
    <row r="7" spans="1:18" ht="45" customHeight="1" x14ac:dyDescent="0.45">
      <c r="A7" s="25">
        <f>Teams!A5</f>
        <v>1</v>
      </c>
      <c r="B7" s="16" t="str">
        <f>IF(Teams!B5="","",Teams!B5)</f>
        <v/>
      </c>
      <c r="C7" s="16" t="str">
        <f>IF(Teams!C5="","",Teams!C5)</f>
        <v/>
      </c>
      <c r="D7" s="29"/>
      <c r="E7" s="29"/>
      <c r="F7" s="29"/>
      <c r="G7" s="29"/>
      <c r="H7" s="29"/>
      <c r="I7" s="29"/>
      <c r="J7" s="29"/>
      <c r="K7" s="29"/>
      <c r="L7" s="29"/>
      <c r="M7" s="30" t="str">
        <f>IF(OR(D7="Y",COUNT(E7:K7)&lt;7),"",ROUND((E7*Rubric!$B$5+F7*Rubric!$B$6+G7*Rubric!$B$7+H7*Rubric!$B$8+I7*Rubric!$B$9+J7*Rubric!$B$10+K7*Rubric!$B$11)/5*100,1))</f>
        <v/>
      </c>
      <c r="N7" s="30" t="str">
        <f>IF(OR(M7="",L7=""),"",IFERROR(INDEX(Rubric!$B$16:$B$18,MATCH(L7,Rubric!$A$16:$A$18,0)),0))</f>
        <v/>
      </c>
      <c r="O7" s="31" t="str">
        <f t="shared" ref="O7:O26" si="0">IF(M7="","",M7+N(N7))</f>
        <v/>
      </c>
      <c r="P7" s="32"/>
      <c r="Q7" s="32"/>
      <c r="R7" s="32"/>
    </row>
    <row r="8" spans="1:18" ht="45" customHeight="1" x14ac:dyDescent="0.45">
      <c r="A8" s="25">
        <f>Teams!A6</f>
        <v>2</v>
      </c>
      <c r="B8" s="16" t="str">
        <f>IF(Teams!B6="","",Teams!B6)</f>
        <v/>
      </c>
      <c r="C8" s="16" t="str">
        <f>IF(Teams!C6="","",Teams!C6)</f>
        <v/>
      </c>
      <c r="D8" s="29"/>
      <c r="E8" s="29"/>
      <c r="F8" s="29"/>
      <c r="G8" s="29"/>
      <c r="H8" s="29"/>
      <c r="I8" s="29"/>
      <c r="J8" s="29"/>
      <c r="K8" s="29"/>
      <c r="L8" s="29"/>
      <c r="M8" s="30" t="str">
        <f>IF(OR(D8="Y",COUNT(E8:K8)&lt;7),"",ROUND((E8*Rubric!$B$5+F8*Rubric!$B$6+G8*Rubric!$B$7+H8*Rubric!$B$8+I8*Rubric!$B$9+J8*Rubric!$B$10+K8*Rubric!$B$11)/5*100,1))</f>
        <v/>
      </c>
      <c r="N8" s="30" t="str">
        <f>IF(OR(M8="",L8=""),"",IFERROR(INDEX(Rubric!$B$16:$B$18,MATCH(L8,Rubric!$A$16:$A$18,0)),0))</f>
        <v/>
      </c>
      <c r="O8" s="31" t="str">
        <f t="shared" si="0"/>
        <v/>
      </c>
      <c r="P8" s="32"/>
      <c r="Q8" s="32"/>
      <c r="R8" s="32"/>
    </row>
    <row r="9" spans="1:18" ht="45" customHeight="1" x14ac:dyDescent="0.45">
      <c r="A9" s="25">
        <f>Teams!A7</f>
        <v>3</v>
      </c>
      <c r="B9" s="16" t="str">
        <f>IF(Teams!B7="","",Teams!B7)</f>
        <v/>
      </c>
      <c r="C9" s="16" t="str">
        <f>IF(Teams!C7="","",Teams!C7)</f>
        <v/>
      </c>
      <c r="D9" s="29"/>
      <c r="E9" s="29"/>
      <c r="F9" s="29"/>
      <c r="G9" s="29"/>
      <c r="H9" s="29"/>
      <c r="I9" s="29"/>
      <c r="J9" s="29"/>
      <c r="K9" s="29"/>
      <c r="L9" s="29"/>
      <c r="M9" s="30" t="str">
        <f>IF(OR(D9="Y",COUNT(E9:K9)&lt;7),"",ROUND((E9*Rubric!$B$5+F9*Rubric!$B$6+G9*Rubric!$B$7+H9*Rubric!$B$8+I9*Rubric!$B$9+J9*Rubric!$B$10+K9*Rubric!$B$11)/5*100,1))</f>
        <v/>
      </c>
      <c r="N9" s="30" t="str">
        <f>IF(OR(M9="",L9=""),"",IFERROR(INDEX(Rubric!$B$16:$B$18,MATCH(L9,Rubric!$A$16:$A$18,0)),0))</f>
        <v/>
      </c>
      <c r="O9" s="31" t="str">
        <f t="shared" si="0"/>
        <v/>
      </c>
      <c r="P9" s="32"/>
      <c r="Q9" s="32"/>
      <c r="R9" s="32"/>
    </row>
    <row r="10" spans="1:18" ht="45" customHeight="1" x14ac:dyDescent="0.45">
      <c r="A10" s="25">
        <f>Teams!A8</f>
        <v>4</v>
      </c>
      <c r="B10" s="16" t="str">
        <f>IF(Teams!B8="","",Teams!B8)</f>
        <v/>
      </c>
      <c r="C10" s="16" t="str">
        <f>IF(Teams!C8="","",Teams!C8)</f>
        <v/>
      </c>
      <c r="D10" s="29"/>
      <c r="E10" s="29"/>
      <c r="F10" s="29"/>
      <c r="G10" s="29"/>
      <c r="H10" s="29"/>
      <c r="I10" s="29"/>
      <c r="J10" s="29"/>
      <c r="K10" s="29"/>
      <c r="L10" s="29"/>
      <c r="M10" s="30" t="str">
        <f>IF(OR(D10="Y",COUNT(E10:K10)&lt;7),"",ROUND((E10*Rubric!$B$5+F10*Rubric!$B$6+G10*Rubric!$B$7+H10*Rubric!$B$8+I10*Rubric!$B$9+J10*Rubric!$B$10+K10*Rubric!$B$11)/5*100,1))</f>
        <v/>
      </c>
      <c r="N10" s="30" t="str">
        <f>IF(OR(M10="",L10=""),"",IFERROR(INDEX(Rubric!$B$16:$B$18,MATCH(L10,Rubric!$A$16:$A$18,0)),0))</f>
        <v/>
      </c>
      <c r="O10" s="31" t="str">
        <f t="shared" si="0"/>
        <v/>
      </c>
      <c r="P10" s="32"/>
      <c r="Q10" s="32"/>
      <c r="R10" s="32"/>
    </row>
    <row r="11" spans="1:18" ht="45" customHeight="1" x14ac:dyDescent="0.45">
      <c r="A11" s="25">
        <f>Teams!A9</f>
        <v>5</v>
      </c>
      <c r="B11" s="16" t="str">
        <f>IF(Teams!B9="","",Teams!B9)</f>
        <v/>
      </c>
      <c r="C11" s="16" t="str">
        <f>IF(Teams!C9="","",Teams!C9)</f>
        <v/>
      </c>
      <c r="D11" s="29"/>
      <c r="E11" s="29"/>
      <c r="F11" s="29"/>
      <c r="G11" s="29"/>
      <c r="H11" s="29"/>
      <c r="I11" s="29"/>
      <c r="J11" s="29"/>
      <c r="K11" s="29"/>
      <c r="L11" s="29"/>
      <c r="M11" s="30" t="str">
        <f>IF(OR(D11="Y",COUNT(E11:K11)&lt;7),"",ROUND((E11*Rubric!$B$5+F11*Rubric!$B$6+G11*Rubric!$B$7+H11*Rubric!$B$8+I11*Rubric!$B$9+J11*Rubric!$B$10+K11*Rubric!$B$11)/5*100,1))</f>
        <v/>
      </c>
      <c r="N11" s="30" t="str">
        <f>IF(OR(M11="",L11=""),"",IFERROR(INDEX(Rubric!$B$16:$B$18,MATCH(L11,Rubric!$A$16:$A$18,0)),0))</f>
        <v/>
      </c>
      <c r="O11" s="31" t="str">
        <f t="shared" si="0"/>
        <v/>
      </c>
      <c r="P11" s="32"/>
      <c r="Q11" s="32"/>
      <c r="R11" s="32"/>
    </row>
    <row r="12" spans="1:18" ht="45" customHeight="1" x14ac:dyDescent="0.45">
      <c r="A12" s="25">
        <f>Teams!A10</f>
        <v>6</v>
      </c>
      <c r="B12" s="16" t="str">
        <f>IF(Teams!B10="","",Teams!B10)</f>
        <v/>
      </c>
      <c r="C12" s="16" t="str">
        <f>IF(Teams!C10="","",Teams!C10)</f>
        <v/>
      </c>
      <c r="D12" s="29"/>
      <c r="E12" s="29"/>
      <c r="F12" s="29"/>
      <c r="G12" s="29"/>
      <c r="H12" s="29"/>
      <c r="I12" s="29"/>
      <c r="J12" s="29"/>
      <c r="K12" s="29"/>
      <c r="L12" s="29"/>
      <c r="M12" s="30" t="str">
        <f>IF(OR(D12="Y",COUNT(E12:K12)&lt;7),"",ROUND((E12*Rubric!$B$5+F12*Rubric!$B$6+G12*Rubric!$B$7+H12*Rubric!$B$8+I12*Rubric!$B$9+J12*Rubric!$B$10+K12*Rubric!$B$11)/5*100,1))</f>
        <v/>
      </c>
      <c r="N12" s="30" t="str">
        <f>IF(OR(M12="",L12=""),"",IFERROR(INDEX(Rubric!$B$16:$B$18,MATCH(L12,Rubric!$A$16:$A$18,0)),0))</f>
        <v/>
      </c>
      <c r="O12" s="31" t="str">
        <f t="shared" si="0"/>
        <v/>
      </c>
      <c r="P12" s="32"/>
      <c r="Q12" s="32"/>
      <c r="R12" s="32"/>
    </row>
    <row r="13" spans="1:18" ht="45" customHeight="1" x14ac:dyDescent="0.45">
      <c r="A13" s="25">
        <f>Teams!A11</f>
        <v>7</v>
      </c>
      <c r="B13" s="16" t="str">
        <f>IF(Teams!B11="","",Teams!B11)</f>
        <v/>
      </c>
      <c r="C13" s="16" t="str">
        <f>IF(Teams!C11="","",Teams!C11)</f>
        <v/>
      </c>
      <c r="D13" s="29"/>
      <c r="E13" s="29"/>
      <c r="F13" s="29"/>
      <c r="G13" s="29"/>
      <c r="H13" s="29"/>
      <c r="I13" s="29"/>
      <c r="J13" s="29"/>
      <c r="K13" s="29"/>
      <c r="L13" s="29"/>
      <c r="M13" s="30" t="str">
        <f>IF(OR(D13="Y",COUNT(E13:K13)&lt;7),"",ROUND((E13*Rubric!$B$5+F13*Rubric!$B$6+G13*Rubric!$B$7+H13*Rubric!$B$8+I13*Rubric!$B$9+J13*Rubric!$B$10+K13*Rubric!$B$11)/5*100,1))</f>
        <v/>
      </c>
      <c r="N13" s="30" t="str">
        <f>IF(OR(M13="",L13=""),"",IFERROR(INDEX(Rubric!$B$16:$B$18,MATCH(L13,Rubric!$A$16:$A$18,0)),0))</f>
        <v/>
      </c>
      <c r="O13" s="31" t="str">
        <f t="shared" si="0"/>
        <v/>
      </c>
      <c r="P13" s="32"/>
      <c r="Q13" s="32"/>
      <c r="R13" s="32"/>
    </row>
    <row r="14" spans="1:18" ht="45" customHeight="1" x14ac:dyDescent="0.45">
      <c r="A14" s="25">
        <f>Teams!A12</f>
        <v>8</v>
      </c>
      <c r="B14" s="16" t="str">
        <f>IF(Teams!B12="","",Teams!B12)</f>
        <v/>
      </c>
      <c r="C14" s="16" t="str">
        <f>IF(Teams!C12="","",Teams!C12)</f>
        <v/>
      </c>
      <c r="D14" s="29"/>
      <c r="E14" s="29"/>
      <c r="F14" s="29"/>
      <c r="G14" s="29"/>
      <c r="H14" s="29"/>
      <c r="I14" s="29"/>
      <c r="J14" s="29"/>
      <c r="K14" s="29"/>
      <c r="L14" s="29"/>
      <c r="M14" s="30" t="str">
        <f>IF(OR(D14="Y",COUNT(E14:K14)&lt;7),"",ROUND((E14*Rubric!$B$5+F14*Rubric!$B$6+G14*Rubric!$B$7+H14*Rubric!$B$8+I14*Rubric!$B$9+J14*Rubric!$B$10+K14*Rubric!$B$11)/5*100,1))</f>
        <v/>
      </c>
      <c r="N14" s="30" t="str">
        <f>IF(OR(M14="",L14=""),"",IFERROR(INDEX(Rubric!$B$16:$B$18,MATCH(L14,Rubric!$A$16:$A$18,0)),0))</f>
        <v/>
      </c>
      <c r="O14" s="31" t="str">
        <f t="shared" si="0"/>
        <v/>
      </c>
      <c r="P14" s="32"/>
      <c r="Q14" s="32"/>
      <c r="R14" s="32"/>
    </row>
    <row r="15" spans="1:18" ht="45" customHeight="1" x14ac:dyDescent="0.45">
      <c r="A15" s="25">
        <f>Teams!A13</f>
        <v>9</v>
      </c>
      <c r="B15" s="16" t="str">
        <f>IF(Teams!B13="","",Teams!B13)</f>
        <v/>
      </c>
      <c r="C15" s="16" t="str">
        <f>IF(Teams!C13="","",Teams!C13)</f>
        <v/>
      </c>
      <c r="D15" s="29"/>
      <c r="E15" s="29"/>
      <c r="F15" s="29"/>
      <c r="G15" s="29"/>
      <c r="H15" s="29"/>
      <c r="I15" s="29"/>
      <c r="J15" s="29"/>
      <c r="K15" s="29"/>
      <c r="L15" s="29"/>
      <c r="M15" s="30" t="str">
        <f>IF(OR(D15="Y",COUNT(E15:K15)&lt;7),"",ROUND((E15*Rubric!$B$5+F15*Rubric!$B$6+G15*Rubric!$B$7+H15*Rubric!$B$8+I15*Rubric!$B$9+J15*Rubric!$B$10+K15*Rubric!$B$11)/5*100,1))</f>
        <v/>
      </c>
      <c r="N15" s="30" t="str">
        <f>IF(OR(M15="",L15=""),"",IFERROR(INDEX(Rubric!$B$16:$B$18,MATCH(L15,Rubric!$A$16:$A$18,0)),0))</f>
        <v/>
      </c>
      <c r="O15" s="31" t="str">
        <f t="shared" si="0"/>
        <v/>
      </c>
      <c r="P15" s="32"/>
      <c r="Q15" s="32"/>
      <c r="R15" s="32"/>
    </row>
    <row r="16" spans="1:18" ht="45" customHeight="1" x14ac:dyDescent="0.45">
      <c r="A16" s="25">
        <f>Teams!A14</f>
        <v>10</v>
      </c>
      <c r="B16" s="16" t="str">
        <f>IF(Teams!B14="","",Teams!B14)</f>
        <v/>
      </c>
      <c r="C16" s="16" t="str">
        <f>IF(Teams!C14="","",Teams!C14)</f>
        <v/>
      </c>
      <c r="D16" s="29"/>
      <c r="E16" s="29"/>
      <c r="F16" s="29"/>
      <c r="G16" s="29"/>
      <c r="H16" s="29"/>
      <c r="I16" s="29"/>
      <c r="J16" s="29"/>
      <c r="K16" s="29"/>
      <c r="L16" s="29"/>
      <c r="M16" s="30" t="str">
        <f>IF(OR(D16="Y",COUNT(E16:K16)&lt;7),"",ROUND((E16*Rubric!$B$5+F16*Rubric!$B$6+G16*Rubric!$B$7+H16*Rubric!$B$8+I16*Rubric!$B$9+J16*Rubric!$B$10+K16*Rubric!$B$11)/5*100,1))</f>
        <v/>
      </c>
      <c r="N16" s="30" t="str">
        <f>IF(OR(M16="",L16=""),"",IFERROR(INDEX(Rubric!$B$16:$B$18,MATCH(L16,Rubric!$A$16:$A$18,0)),0))</f>
        <v/>
      </c>
      <c r="O16" s="31" t="str">
        <f t="shared" si="0"/>
        <v/>
      </c>
      <c r="P16" s="32"/>
      <c r="Q16" s="32"/>
      <c r="R16" s="32"/>
    </row>
    <row r="17" spans="1:18" ht="45" customHeight="1" x14ac:dyDescent="0.45">
      <c r="A17" s="25">
        <f>Teams!A15</f>
        <v>11</v>
      </c>
      <c r="B17" s="16" t="str">
        <f>IF(Teams!B15="","",Teams!B15)</f>
        <v/>
      </c>
      <c r="C17" s="16" t="str">
        <f>IF(Teams!C15="","",Teams!C15)</f>
        <v/>
      </c>
      <c r="D17" s="29"/>
      <c r="E17" s="29"/>
      <c r="F17" s="29"/>
      <c r="G17" s="29"/>
      <c r="H17" s="29"/>
      <c r="I17" s="29"/>
      <c r="J17" s="29"/>
      <c r="K17" s="29"/>
      <c r="L17" s="29"/>
      <c r="M17" s="30" t="str">
        <f>IF(OR(D17="Y",COUNT(E17:K17)&lt;7),"",ROUND((E17*Rubric!$B$5+F17*Rubric!$B$6+G17*Rubric!$B$7+H17*Rubric!$B$8+I17*Rubric!$B$9+J17*Rubric!$B$10+K17*Rubric!$B$11)/5*100,1))</f>
        <v/>
      </c>
      <c r="N17" s="30" t="str">
        <f>IF(OR(M17="",L17=""),"",IFERROR(INDEX(Rubric!$B$16:$B$18,MATCH(L17,Rubric!$A$16:$A$18,0)),0))</f>
        <v/>
      </c>
      <c r="O17" s="31" t="str">
        <f t="shared" si="0"/>
        <v/>
      </c>
      <c r="P17" s="32"/>
      <c r="Q17" s="32"/>
      <c r="R17" s="32"/>
    </row>
    <row r="18" spans="1:18" ht="45" customHeight="1" x14ac:dyDescent="0.45">
      <c r="A18" s="25">
        <f>Teams!A16</f>
        <v>12</v>
      </c>
      <c r="B18" s="16" t="str">
        <f>IF(Teams!B16="","",Teams!B16)</f>
        <v/>
      </c>
      <c r="C18" s="16" t="str">
        <f>IF(Teams!C16="","",Teams!C16)</f>
        <v/>
      </c>
      <c r="D18" s="29"/>
      <c r="E18" s="29"/>
      <c r="F18" s="29"/>
      <c r="G18" s="29"/>
      <c r="H18" s="29"/>
      <c r="I18" s="29"/>
      <c r="J18" s="29"/>
      <c r="K18" s="29"/>
      <c r="L18" s="29"/>
      <c r="M18" s="30" t="str">
        <f>IF(OR(D18="Y",COUNT(E18:K18)&lt;7),"",ROUND((E18*Rubric!$B$5+F18*Rubric!$B$6+G18*Rubric!$B$7+H18*Rubric!$B$8+I18*Rubric!$B$9+J18*Rubric!$B$10+K18*Rubric!$B$11)/5*100,1))</f>
        <v/>
      </c>
      <c r="N18" s="30" t="str">
        <f>IF(OR(M18="",L18=""),"",IFERROR(INDEX(Rubric!$B$16:$B$18,MATCH(L18,Rubric!$A$16:$A$18,0)),0))</f>
        <v/>
      </c>
      <c r="O18" s="31" t="str">
        <f t="shared" si="0"/>
        <v/>
      </c>
      <c r="P18" s="32"/>
      <c r="Q18" s="32"/>
      <c r="R18" s="32"/>
    </row>
    <row r="19" spans="1:18" ht="45" customHeight="1" x14ac:dyDescent="0.45">
      <c r="A19" s="25">
        <f>Teams!A17</f>
        <v>13</v>
      </c>
      <c r="B19" s="16" t="str">
        <f>IF(Teams!B17="","",Teams!B17)</f>
        <v/>
      </c>
      <c r="C19" s="16" t="str">
        <f>IF(Teams!C17="","",Teams!C17)</f>
        <v/>
      </c>
      <c r="D19" s="29"/>
      <c r="E19" s="29"/>
      <c r="F19" s="29"/>
      <c r="G19" s="29"/>
      <c r="H19" s="29"/>
      <c r="I19" s="29"/>
      <c r="J19" s="29"/>
      <c r="K19" s="29"/>
      <c r="L19" s="29"/>
      <c r="M19" s="30" t="str">
        <f>IF(OR(D19="Y",COUNT(E19:K19)&lt;7),"",ROUND((E19*Rubric!$B$5+F19*Rubric!$B$6+G19*Rubric!$B$7+H19*Rubric!$B$8+I19*Rubric!$B$9+J19*Rubric!$B$10+K19*Rubric!$B$11)/5*100,1))</f>
        <v/>
      </c>
      <c r="N19" s="30" t="str">
        <f>IF(OR(M19="",L19=""),"",IFERROR(INDEX(Rubric!$B$16:$B$18,MATCH(L19,Rubric!$A$16:$A$18,0)),0))</f>
        <v/>
      </c>
      <c r="O19" s="31" t="str">
        <f t="shared" si="0"/>
        <v/>
      </c>
      <c r="P19" s="32"/>
      <c r="Q19" s="32"/>
      <c r="R19" s="32"/>
    </row>
    <row r="20" spans="1:18" ht="45" customHeight="1" x14ac:dyDescent="0.45">
      <c r="A20" s="25">
        <f>Teams!A18</f>
        <v>14</v>
      </c>
      <c r="B20" s="16" t="str">
        <f>IF(Teams!B18="","",Teams!B18)</f>
        <v/>
      </c>
      <c r="C20" s="16" t="str">
        <f>IF(Teams!C18="","",Teams!C18)</f>
        <v/>
      </c>
      <c r="D20" s="29"/>
      <c r="E20" s="29"/>
      <c r="F20" s="29"/>
      <c r="G20" s="29"/>
      <c r="H20" s="29"/>
      <c r="I20" s="29"/>
      <c r="J20" s="29"/>
      <c r="K20" s="29"/>
      <c r="L20" s="29"/>
      <c r="M20" s="30" t="str">
        <f>IF(OR(D20="Y",COUNT(E20:K20)&lt;7),"",ROUND((E20*Rubric!$B$5+F20*Rubric!$B$6+G20*Rubric!$B$7+H20*Rubric!$B$8+I20*Rubric!$B$9+J20*Rubric!$B$10+K20*Rubric!$B$11)/5*100,1))</f>
        <v/>
      </c>
      <c r="N20" s="30" t="str">
        <f>IF(OR(M20="",L20=""),"",IFERROR(INDEX(Rubric!$B$16:$B$18,MATCH(L20,Rubric!$A$16:$A$18,0)),0))</f>
        <v/>
      </c>
      <c r="O20" s="31" t="str">
        <f t="shared" si="0"/>
        <v/>
      </c>
      <c r="P20" s="32"/>
      <c r="Q20" s="32"/>
      <c r="R20" s="32"/>
    </row>
    <row r="21" spans="1:18" ht="45" customHeight="1" x14ac:dyDescent="0.45">
      <c r="A21" s="25">
        <f>Teams!A19</f>
        <v>15</v>
      </c>
      <c r="B21" s="16" t="str">
        <f>IF(Teams!B19="","",Teams!B19)</f>
        <v/>
      </c>
      <c r="C21" s="16" t="str">
        <f>IF(Teams!C19="","",Teams!C19)</f>
        <v/>
      </c>
      <c r="D21" s="29"/>
      <c r="E21" s="29"/>
      <c r="F21" s="29"/>
      <c r="G21" s="29"/>
      <c r="H21" s="29"/>
      <c r="I21" s="29"/>
      <c r="J21" s="29"/>
      <c r="K21" s="29"/>
      <c r="L21" s="29"/>
      <c r="M21" s="30" t="str">
        <f>IF(OR(D21="Y",COUNT(E21:K21)&lt;7),"",ROUND((E21*Rubric!$B$5+F21*Rubric!$B$6+G21*Rubric!$B$7+H21*Rubric!$B$8+I21*Rubric!$B$9+J21*Rubric!$B$10+K21*Rubric!$B$11)/5*100,1))</f>
        <v/>
      </c>
      <c r="N21" s="30" t="str">
        <f>IF(OR(M21="",L21=""),"",IFERROR(INDEX(Rubric!$B$16:$B$18,MATCH(L21,Rubric!$A$16:$A$18,0)),0))</f>
        <v/>
      </c>
      <c r="O21" s="31" t="str">
        <f t="shared" si="0"/>
        <v/>
      </c>
      <c r="P21" s="32"/>
      <c r="Q21" s="32"/>
      <c r="R21" s="32"/>
    </row>
    <row r="22" spans="1:18" ht="45" customHeight="1" x14ac:dyDescent="0.45">
      <c r="A22" s="25">
        <f>Teams!A20</f>
        <v>16</v>
      </c>
      <c r="B22" s="16" t="str">
        <f>IF(Teams!B20="","",Teams!B20)</f>
        <v/>
      </c>
      <c r="C22" s="16" t="str">
        <f>IF(Teams!C20="","",Teams!C20)</f>
        <v/>
      </c>
      <c r="D22" s="29"/>
      <c r="E22" s="29"/>
      <c r="F22" s="29"/>
      <c r="G22" s="29"/>
      <c r="H22" s="29"/>
      <c r="I22" s="29"/>
      <c r="J22" s="29"/>
      <c r="K22" s="29"/>
      <c r="L22" s="29"/>
      <c r="M22" s="30" t="str">
        <f>IF(OR(D22="Y",COUNT(E22:K22)&lt;7),"",ROUND((E22*Rubric!$B$5+F22*Rubric!$B$6+G22*Rubric!$B$7+H22*Rubric!$B$8+I22*Rubric!$B$9+J22*Rubric!$B$10+K22*Rubric!$B$11)/5*100,1))</f>
        <v/>
      </c>
      <c r="N22" s="30" t="str">
        <f>IF(OR(M22="",L22=""),"",IFERROR(INDEX(Rubric!$B$16:$B$18,MATCH(L22,Rubric!$A$16:$A$18,0)),0))</f>
        <v/>
      </c>
      <c r="O22" s="31" t="str">
        <f t="shared" si="0"/>
        <v/>
      </c>
      <c r="P22" s="32"/>
      <c r="Q22" s="32"/>
      <c r="R22" s="32"/>
    </row>
    <row r="23" spans="1:18" ht="45" customHeight="1" x14ac:dyDescent="0.45">
      <c r="A23" s="25">
        <f>Teams!A21</f>
        <v>17</v>
      </c>
      <c r="B23" s="16" t="str">
        <f>IF(Teams!B21="","",Teams!B21)</f>
        <v/>
      </c>
      <c r="C23" s="16" t="str">
        <f>IF(Teams!C21="","",Teams!C21)</f>
        <v/>
      </c>
      <c r="D23" s="29"/>
      <c r="E23" s="29"/>
      <c r="F23" s="29"/>
      <c r="G23" s="29"/>
      <c r="H23" s="29"/>
      <c r="I23" s="29"/>
      <c r="J23" s="29"/>
      <c r="K23" s="29"/>
      <c r="L23" s="29"/>
      <c r="M23" s="30" t="str">
        <f>IF(OR(D23="Y",COUNT(E23:K23)&lt;7),"",ROUND((E23*Rubric!$B$5+F23*Rubric!$B$6+G23*Rubric!$B$7+H23*Rubric!$B$8+I23*Rubric!$B$9+J23*Rubric!$B$10+K23*Rubric!$B$11)/5*100,1))</f>
        <v/>
      </c>
      <c r="N23" s="30" t="str">
        <f>IF(OR(M23="",L23=""),"",IFERROR(INDEX(Rubric!$B$16:$B$18,MATCH(L23,Rubric!$A$16:$A$18,0)),0))</f>
        <v/>
      </c>
      <c r="O23" s="31" t="str">
        <f t="shared" si="0"/>
        <v/>
      </c>
      <c r="P23" s="32"/>
      <c r="Q23" s="32"/>
      <c r="R23" s="32"/>
    </row>
    <row r="24" spans="1:18" ht="45" customHeight="1" x14ac:dyDescent="0.45">
      <c r="A24" s="25">
        <f>Teams!A22</f>
        <v>18</v>
      </c>
      <c r="B24" s="16" t="str">
        <f>IF(Teams!B22="","",Teams!B22)</f>
        <v/>
      </c>
      <c r="C24" s="16" t="str">
        <f>IF(Teams!C22="","",Teams!C22)</f>
        <v/>
      </c>
      <c r="D24" s="29"/>
      <c r="E24" s="29"/>
      <c r="F24" s="29"/>
      <c r="G24" s="29"/>
      <c r="H24" s="29"/>
      <c r="I24" s="29"/>
      <c r="J24" s="29"/>
      <c r="K24" s="29"/>
      <c r="L24" s="29"/>
      <c r="M24" s="30" t="str">
        <f>IF(OR(D24="Y",COUNT(E24:K24)&lt;7),"",ROUND((E24*Rubric!$B$5+F24*Rubric!$B$6+G24*Rubric!$B$7+H24*Rubric!$B$8+I24*Rubric!$B$9+J24*Rubric!$B$10+K24*Rubric!$B$11)/5*100,1))</f>
        <v/>
      </c>
      <c r="N24" s="30" t="str">
        <f>IF(OR(M24="",L24=""),"",IFERROR(INDEX(Rubric!$B$16:$B$18,MATCH(L24,Rubric!$A$16:$A$18,0)),0))</f>
        <v/>
      </c>
      <c r="O24" s="31" t="str">
        <f t="shared" si="0"/>
        <v/>
      </c>
      <c r="P24" s="32"/>
      <c r="Q24" s="32"/>
      <c r="R24" s="32"/>
    </row>
    <row r="25" spans="1:18" ht="45" customHeight="1" x14ac:dyDescent="0.45">
      <c r="A25" s="25">
        <f>Teams!A23</f>
        <v>19</v>
      </c>
      <c r="B25" s="16" t="str">
        <f>IF(Teams!B23="","",Teams!B23)</f>
        <v/>
      </c>
      <c r="C25" s="16" t="str">
        <f>IF(Teams!C23="","",Teams!C23)</f>
        <v/>
      </c>
      <c r="D25" s="29"/>
      <c r="E25" s="29"/>
      <c r="F25" s="29"/>
      <c r="G25" s="29"/>
      <c r="H25" s="29"/>
      <c r="I25" s="29"/>
      <c r="J25" s="29"/>
      <c r="K25" s="29"/>
      <c r="L25" s="29"/>
      <c r="M25" s="30" t="str">
        <f>IF(OR(D25="Y",COUNT(E25:K25)&lt;7),"",ROUND((E25*Rubric!$B$5+F25*Rubric!$B$6+G25*Rubric!$B$7+H25*Rubric!$B$8+I25*Rubric!$B$9+J25*Rubric!$B$10+K25*Rubric!$B$11)/5*100,1))</f>
        <v/>
      </c>
      <c r="N25" s="30" t="str">
        <f>IF(OR(M25="",L25=""),"",IFERROR(INDEX(Rubric!$B$16:$B$18,MATCH(L25,Rubric!$A$16:$A$18,0)),0))</f>
        <v/>
      </c>
      <c r="O25" s="31" t="str">
        <f t="shared" si="0"/>
        <v/>
      </c>
      <c r="P25" s="32"/>
      <c r="Q25" s="32"/>
      <c r="R25" s="32"/>
    </row>
    <row r="26" spans="1:18" ht="45" customHeight="1" x14ac:dyDescent="0.45">
      <c r="A26" s="25">
        <f>Teams!A24</f>
        <v>20</v>
      </c>
      <c r="B26" s="16" t="str">
        <f>IF(Teams!B24="","",Teams!B24)</f>
        <v/>
      </c>
      <c r="C26" s="16" t="str">
        <f>IF(Teams!C24="","",Teams!C24)</f>
        <v/>
      </c>
      <c r="D26" s="29"/>
      <c r="E26" s="29"/>
      <c r="F26" s="29"/>
      <c r="G26" s="29"/>
      <c r="H26" s="29"/>
      <c r="I26" s="29"/>
      <c r="J26" s="29"/>
      <c r="K26" s="29"/>
      <c r="L26" s="29"/>
      <c r="M26" s="30" t="str">
        <f>IF(OR(D26="Y",COUNT(E26:K26)&lt;7),"",ROUND((E26*Rubric!$B$5+F26*Rubric!$B$6+G26*Rubric!$B$7+H26*Rubric!$B$8+I26*Rubric!$B$9+J26*Rubric!$B$10+K26*Rubric!$B$11)/5*100,1))</f>
        <v/>
      </c>
      <c r="N26" s="30" t="str">
        <f>IF(OR(M26="",L26=""),"",IFERROR(INDEX(Rubric!$B$16:$B$18,MATCH(L26,Rubric!$A$16:$A$18,0)),0))</f>
        <v/>
      </c>
      <c r="O26" s="31" t="str">
        <f t="shared" si="0"/>
        <v/>
      </c>
      <c r="P26" s="32"/>
      <c r="Q26" s="32"/>
      <c r="R26" s="32"/>
    </row>
    <row r="28" spans="1:18" x14ac:dyDescent="0.45">
      <c r="A28" s="33" t="s">
        <v>146</v>
      </c>
      <c r="B28" s="34" t="s">
        <v>147</v>
      </c>
    </row>
  </sheetData>
  <mergeCells count="2">
    <mergeCell ref="B2:C2"/>
    <mergeCell ref="F2:H2"/>
  </mergeCells>
  <conditionalFormatting sqref="A7:C26">
    <cfRule type="expression" dxfId="7" priority="2">
      <formula>AND($D7&lt;&gt;"Y",COUNT($E7:$K7)&gt;0,COUNT($E7:$K7)&lt;7)</formula>
    </cfRule>
  </conditionalFormatting>
  <conditionalFormatting sqref="A7:R26">
    <cfRule type="expression" dxfId="6" priority="3">
      <formula>$D7="Y"</formula>
    </cfRule>
  </conditionalFormatting>
  <dataValidations count="2">
    <dataValidation type="whole" allowBlank="1" showErrorMessage="1" errorTitle="Score 1–5" error="Enter a whole number from 1 to 5." sqref="E7:K26" xr:uid="{00000000-0002-0000-0600-000000000000}">
      <formula1>1</formula1>
      <formula2>5</formula2>
    </dataValidation>
    <dataValidation type="list" allowBlank="1" sqref="D7:D26" xr:uid="{00000000-0002-0000-0600-000001000000}">
      <formula1>"Y,N"</formula1>
      <formula2>0</formula2>
    </dataValidation>
  </dataValidations>
  <pageMargins left="0.75" right="0.75" top="1" bottom="1" header="0.511811023622047" footer="0.511811023622047"/>
  <pageSetup fitToHeight="0" orientation="landscape" horizontalDpi="300" verticalDpi="300"/>
  <extLst>
    <ext xmlns:x14="http://schemas.microsoft.com/office/spreadsheetml/2009/9/main" uri="{CCE6A557-97BC-4b89-ADB6-D9C93CAAB3DF}">
      <x14:dataValidations xmlns:xm="http://schemas.microsoft.com/office/excel/2006/main" count="1">
        <x14:dataValidation type="list" allowBlank="1" xr:uid="{00000000-0002-0000-0600-000002000000}">
          <x14:formula1>
            <xm:f>Rubric!$A$16:$A$18</xm:f>
          </x14:formula1>
          <x14:formula2>
            <xm:f>0</xm:f>
          </x14:formula2>
          <xm:sqref>L7:L26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R28"/>
  <sheetViews>
    <sheetView zoomScaleNormal="100" workbookViewId="0">
      <pane xSplit="4" ySplit="6" topLeftCell="E7" activePane="bottomRight" state="frozen"/>
      <selection pane="topRight" activeCell="E1" sqref="E1"/>
      <selection pane="bottomLeft" activeCell="A7" sqref="A7"/>
      <selection pane="bottomRight"/>
    </sheetView>
  </sheetViews>
  <sheetFormatPr defaultColWidth="8.6640625" defaultRowHeight="14.25" x14ac:dyDescent="0.45"/>
  <cols>
    <col min="1" max="1" width="7" customWidth="1"/>
    <col min="2" max="2" width="20" customWidth="1"/>
    <col min="3" max="3" width="24" customWidth="1"/>
    <col min="4" max="4" width="9" customWidth="1"/>
    <col min="5" max="11" width="12" customWidth="1"/>
    <col min="12" max="12" width="22" customWidth="1"/>
    <col min="13" max="13" width="11" customWidth="1"/>
    <col min="14" max="14" width="9" customWidth="1"/>
    <col min="15" max="15" width="10" customWidth="1"/>
    <col min="16" max="17" width="32" customWidth="1"/>
    <col min="18" max="18" width="28" customWidth="1"/>
  </cols>
  <sheetData>
    <row r="1" spans="1:18" ht="20.65" x14ac:dyDescent="0.6">
      <c r="A1" s="6" t="s">
        <v>151</v>
      </c>
    </row>
    <row r="2" spans="1:18" x14ac:dyDescent="0.45">
      <c r="A2" s="17" t="s">
        <v>127</v>
      </c>
      <c r="B2" s="2"/>
      <c r="C2" s="2"/>
      <c r="E2" s="17" t="s">
        <v>128</v>
      </c>
      <c r="F2" s="1"/>
      <c r="G2" s="1"/>
      <c r="H2" s="1"/>
    </row>
    <row r="3" spans="1:18" x14ac:dyDescent="0.45">
      <c r="A3" s="12" t="s">
        <v>129</v>
      </c>
    </row>
    <row r="4" spans="1:18" x14ac:dyDescent="0.45">
      <c r="A4" s="17" t="s">
        <v>130</v>
      </c>
      <c r="B4" s="19" t="str">
        <f>COUNT(O7:O26)&amp;" of "&amp;COUNTA(Teams!B5:B24)</f>
        <v>0 of 0</v>
      </c>
    </row>
    <row r="5" spans="1:18" x14ac:dyDescent="0.45">
      <c r="D5" s="27" t="s">
        <v>131</v>
      </c>
      <c r="E5" s="28">
        <f>Rubric!B5</f>
        <v>0.15</v>
      </c>
      <c r="F5" s="28">
        <f>Rubric!B6</f>
        <v>0.2</v>
      </c>
      <c r="G5" s="28">
        <f>Rubric!B7</f>
        <v>0.2</v>
      </c>
      <c r="H5" s="28">
        <f>Rubric!B8</f>
        <v>0.1</v>
      </c>
      <c r="I5" s="28">
        <f>Rubric!B9</f>
        <v>0.1</v>
      </c>
      <c r="J5" s="28">
        <f>Rubric!B10</f>
        <v>0.15</v>
      </c>
      <c r="K5" s="28">
        <f>Rubric!B11</f>
        <v>0.1</v>
      </c>
    </row>
    <row r="6" spans="1:18" ht="48" customHeight="1" x14ac:dyDescent="0.45">
      <c r="A6" s="13" t="s">
        <v>117</v>
      </c>
      <c r="B6" s="13" t="s">
        <v>118</v>
      </c>
      <c r="C6" s="13" t="s">
        <v>119</v>
      </c>
      <c r="D6" s="13" t="s">
        <v>132</v>
      </c>
      <c r="E6" s="13" t="s">
        <v>133</v>
      </c>
      <c r="F6" s="13" t="s">
        <v>134</v>
      </c>
      <c r="G6" s="13" t="s">
        <v>135</v>
      </c>
      <c r="H6" s="13" t="s">
        <v>136</v>
      </c>
      <c r="I6" s="13" t="s">
        <v>137</v>
      </c>
      <c r="J6" s="13" t="s">
        <v>138</v>
      </c>
      <c r="K6" s="13" t="s">
        <v>139</v>
      </c>
      <c r="L6" s="13" t="s">
        <v>24</v>
      </c>
      <c r="M6" s="13" t="s">
        <v>140</v>
      </c>
      <c r="N6" s="13" t="s">
        <v>141</v>
      </c>
      <c r="O6" s="13" t="s">
        <v>142</v>
      </c>
      <c r="P6" s="13" t="s">
        <v>143</v>
      </c>
      <c r="Q6" s="13" t="s">
        <v>144</v>
      </c>
      <c r="R6" s="13" t="s">
        <v>145</v>
      </c>
    </row>
    <row r="7" spans="1:18" ht="45" customHeight="1" x14ac:dyDescent="0.45">
      <c r="A7" s="25">
        <f>Teams!A5</f>
        <v>1</v>
      </c>
      <c r="B7" s="16" t="str">
        <f>IF(Teams!B5="","",Teams!B5)</f>
        <v/>
      </c>
      <c r="C7" s="16" t="str">
        <f>IF(Teams!C5="","",Teams!C5)</f>
        <v/>
      </c>
      <c r="D7" s="29"/>
      <c r="E7" s="29"/>
      <c r="F7" s="29"/>
      <c r="G7" s="29"/>
      <c r="H7" s="29"/>
      <c r="I7" s="29"/>
      <c r="J7" s="29"/>
      <c r="K7" s="29"/>
      <c r="L7" s="29"/>
      <c r="M7" s="30" t="str">
        <f>IF(OR(D7="Y",COUNT(E7:K7)&lt;7),"",ROUND((E7*Rubric!$B$5+F7*Rubric!$B$6+G7*Rubric!$B$7+H7*Rubric!$B$8+I7*Rubric!$B$9+J7*Rubric!$B$10+K7*Rubric!$B$11)/5*100,1))</f>
        <v/>
      </c>
      <c r="N7" s="30" t="str">
        <f>IF(OR(M7="",L7=""),"",IFERROR(INDEX(Rubric!$B$16:$B$18,MATCH(L7,Rubric!$A$16:$A$18,0)),0))</f>
        <v/>
      </c>
      <c r="O7" s="31" t="str">
        <f t="shared" ref="O7:O26" si="0">IF(M7="","",M7+N(N7))</f>
        <v/>
      </c>
      <c r="P7" s="32"/>
      <c r="Q7" s="32"/>
      <c r="R7" s="32"/>
    </row>
    <row r="8" spans="1:18" ht="45" customHeight="1" x14ac:dyDescent="0.45">
      <c r="A8" s="25">
        <f>Teams!A6</f>
        <v>2</v>
      </c>
      <c r="B8" s="16" t="str">
        <f>IF(Teams!B6="","",Teams!B6)</f>
        <v/>
      </c>
      <c r="C8" s="16" t="str">
        <f>IF(Teams!C6="","",Teams!C6)</f>
        <v/>
      </c>
      <c r="D8" s="29"/>
      <c r="E8" s="29"/>
      <c r="F8" s="29"/>
      <c r="G8" s="29"/>
      <c r="H8" s="29"/>
      <c r="I8" s="29"/>
      <c r="J8" s="29"/>
      <c r="K8" s="29"/>
      <c r="L8" s="29"/>
      <c r="M8" s="30" t="str">
        <f>IF(OR(D8="Y",COUNT(E8:K8)&lt;7),"",ROUND((E8*Rubric!$B$5+F8*Rubric!$B$6+G8*Rubric!$B$7+H8*Rubric!$B$8+I8*Rubric!$B$9+J8*Rubric!$B$10+K8*Rubric!$B$11)/5*100,1))</f>
        <v/>
      </c>
      <c r="N8" s="30" t="str">
        <f>IF(OR(M8="",L8=""),"",IFERROR(INDEX(Rubric!$B$16:$B$18,MATCH(L8,Rubric!$A$16:$A$18,0)),0))</f>
        <v/>
      </c>
      <c r="O8" s="31" t="str">
        <f t="shared" si="0"/>
        <v/>
      </c>
      <c r="P8" s="32"/>
      <c r="Q8" s="32"/>
      <c r="R8" s="32"/>
    </row>
    <row r="9" spans="1:18" ht="45" customHeight="1" x14ac:dyDescent="0.45">
      <c r="A9" s="25">
        <f>Teams!A7</f>
        <v>3</v>
      </c>
      <c r="B9" s="16" t="str">
        <f>IF(Teams!B7="","",Teams!B7)</f>
        <v/>
      </c>
      <c r="C9" s="16" t="str">
        <f>IF(Teams!C7="","",Teams!C7)</f>
        <v/>
      </c>
      <c r="D9" s="29"/>
      <c r="E9" s="29"/>
      <c r="F9" s="29"/>
      <c r="G9" s="29"/>
      <c r="H9" s="29"/>
      <c r="I9" s="29"/>
      <c r="J9" s="29"/>
      <c r="K9" s="29"/>
      <c r="L9" s="29"/>
      <c r="M9" s="30" t="str">
        <f>IF(OR(D9="Y",COUNT(E9:K9)&lt;7),"",ROUND((E9*Rubric!$B$5+F9*Rubric!$B$6+G9*Rubric!$B$7+H9*Rubric!$B$8+I9*Rubric!$B$9+J9*Rubric!$B$10+K9*Rubric!$B$11)/5*100,1))</f>
        <v/>
      </c>
      <c r="N9" s="30" t="str">
        <f>IF(OR(M9="",L9=""),"",IFERROR(INDEX(Rubric!$B$16:$B$18,MATCH(L9,Rubric!$A$16:$A$18,0)),0))</f>
        <v/>
      </c>
      <c r="O9" s="31" t="str">
        <f t="shared" si="0"/>
        <v/>
      </c>
      <c r="P9" s="32"/>
      <c r="Q9" s="32"/>
      <c r="R9" s="32"/>
    </row>
    <row r="10" spans="1:18" ht="45" customHeight="1" x14ac:dyDescent="0.45">
      <c r="A10" s="25">
        <f>Teams!A8</f>
        <v>4</v>
      </c>
      <c r="B10" s="16" t="str">
        <f>IF(Teams!B8="","",Teams!B8)</f>
        <v/>
      </c>
      <c r="C10" s="16" t="str">
        <f>IF(Teams!C8="","",Teams!C8)</f>
        <v/>
      </c>
      <c r="D10" s="29"/>
      <c r="E10" s="29"/>
      <c r="F10" s="29"/>
      <c r="G10" s="29"/>
      <c r="H10" s="29"/>
      <c r="I10" s="29"/>
      <c r="J10" s="29"/>
      <c r="K10" s="29"/>
      <c r="L10" s="29"/>
      <c r="M10" s="30" t="str">
        <f>IF(OR(D10="Y",COUNT(E10:K10)&lt;7),"",ROUND((E10*Rubric!$B$5+F10*Rubric!$B$6+G10*Rubric!$B$7+H10*Rubric!$B$8+I10*Rubric!$B$9+J10*Rubric!$B$10+K10*Rubric!$B$11)/5*100,1))</f>
        <v/>
      </c>
      <c r="N10" s="30" t="str">
        <f>IF(OR(M10="",L10=""),"",IFERROR(INDEX(Rubric!$B$16:$B$18,MATCH(L10,Rubric!$A$16:$A$18,0)),0))</f>
        <v/>
      </c>
      <c r="O10" s="31" t="str">
        <f t="shared" si="0"/>
        <v/>
      </c>
      <c r="P10" s="32"/>
      <c r="Q10" s="32"/>
      <c r="R10" s="32"/>
    </row>
    <row r="11" spans="1:18" ht="45" customHeight="1" x14ac:dyDescent="0.45">
      <c r="A11" s="25">
        <f>Teams!A9</f>
        <v>5</v>
      </c>
      <c r="B11" s="16" t="str">
        <f>IF(Teams!B9="","",Teams!B9)</f>
        <v/>
      </c>
      <c r="C11" s="16" t="str">
        <f>IF(Teams!C9="","",Teams!C9)</f>
        <v/>
      </c>
      <c r="D11" s="29"/>
      <c r="E11" s="29"/>
      <c r="F11" s="29"/>
      <c r="G11" s="29"/>
      <c r="H11" s="29"/>
      <c r="I11" s="29"/>
      <c r="J11" s="29"/>
      <c r="K11" s="29"/>
      <c r="L11" s="29"/>
      <c r="M11" s="30" t="str">
        <f>IF(OR(D11="Y",COUNT(E11:K11)&lt;7),"",ROUND((E11*Rubric!$B$5+F11*Rubric!$B$6+G11*Rubric!$B$7+H11*Rubric!$B$8+I11*Rubric!$B$9+J11*Rubric!$B$10+K11*Rubric!$B$11)/5*100,1))</f>
        <v/>
      </c>
      <c r="N11" s="30" t="str">
        <f>IF(OR(M11="",L11=""),"",IFERROR(INDEX(Rubric!$B$16:$B$18,MATCH(L11,Rubric!$A$16:$A$18,0)),0))</f>
        <v/>
      </c>
      <c r="O11" s="31" t="str">
        <f t="shared" si="0"/>
        <v/>
      </c>
      <c r="P11" s="32"/>
      <c r="Q11" s="32"/>
      <c r="R11" s="32"/>
    </row>
    <row r="12" spans="1:18" ht="45" customHeight="1" x14ac:dyDescent="0.45">
      <c r="A12" s="25">
        <f>Teams!A10</f>
        <v>6</v>
      </c>
      <c r="B12" s="16" t="str">
        <f>IF(Teams!B10="","",Teams!B10)</f>
        <v/>
      </c>
      <c r="C12" s="16" t="str">
        <f>IF(Teams!C10="","",Teams!C10)</f>
        <v/>
      </c>
      <c r="D12" s="29"/>
      <c r="E12" s="29"/>
      <c r="F12" s="29"/>
      <c r="G12" s="29"/>
      <c r="H12" s="29"/>
      <c r="I12" s="29"/>
      <c r="J12" s="29"/>
      <c r="K12" s="29"/>
      <c r="L12" s="29"/>
      <c r="M12" s="30" t="str">
        <f>IF(OR(D12="Y",COUNT(E12:K12)&lt;7),"",ROUND((E12*Rubric!$B$5+F12*Rubric!$B$6+G12*Rubric!$B$7+H12*Rubric!$B$8+I12*Rubric!$B$9+J12*Rubric!$B$10+K12*Rubric!$B$11)/5*100,1))</f>
        <v/>
      </c>
      <c r="N12" s="30" t="str">
        <f>IF(OR(M12="",L12=""),"",IFERROR(INDEX(Rubric!$B$16:$B$18,MATCH(L12,Rubric!$A$16:$A$18,0)),0))</f>
        <v/>
      </c>
      <c r="O12" s="31" t="str">
        <f t="shared" si="0"/>
        <v/>
      </c>
      <c r="P12" s="32"/>
      <c r="Q12" s="32"/>
      <c r="R12" s="32"/>
    </row>
    <row r="13" spans="1:18" ht="45" customHeight="1" x14ac:dyDescent="0.45">
      <c r="A13" s="25">
        <f>Teams!A11</f>
        <v>7</v>
      </c>
      <c r="B13" s="16" t="str">
        <f>IF(Teams!B11="","",Teams!B11)</f>
        <v/>
      </c>
      <c r="C13" s="16" t="str">
        <f>IF(Teams!C11="","",Teams!C11)</f>
        <v/>
      </c>
      <c r="D13" s="29"/>
      <c r="E13" s="29"/>
      <c r="F13" s="29"/>
      <c r="G13" s="29"/>
      <c r="H13" s="29"/>
      <c r="I13" s="29"/>
      <c r="J13" s="29"/>
      <c r="K13" s="29"/>
      <c r="L13" s="29"/>
      <c r="M13" s="30" t="str">
        <f>IF(OR(D13="Y",COUNT(E13:K13)&lt;7),"",ROUND((E13*Rubric!$B$5+F13*Rubric!$B$6+G13*Rubric!$B$7+H13*Rubric!$B$8+I13*Rubric!$B$9+J13*Rubric!$B$10+K13*Rubric!$B$11)/5*100,1))</f>
        <v/>
      </c>
      <c r="N13" s="30" t="str">
        <f>IF(OR(M13="",L13=""),"",IFERROR(INDEX(Rubric!$B$16:$B$18,MATCH(L13,Rubric!$A$16:$A$18,0)),0))</f>
        <v/>
      </c>
      <c r="O13" s="31" t="str">
        <f t="shared" si="0"/>
        <v/>
      </c>
      <c r="P13" s="32"/>
      <c r="Q13" s="32"/>
      <c r="R13" s="32"/>
    </row>
    <row r="14" spans="1:18" ht="45" customHeight="1" x14ac:dyDescent="0.45">
      <c r="A14" s="25">
        <f>Teams!A12</f>
        <v>8</v>
      </c>
      <c r="B14" s="16" t="str">
        <f>IF(Teams!B12="","",Teams!B12)</f>
        <v/>
      </c>
      <c r="C14" s="16" t="str">
        <f>IF(Teams!C12="","",Teams!C12)</f>
        <v/>
      </c>
      <c r="D14" s="29"/>
      <c r="E14" s="29"/>
      <c r="F14" s="29"/>
      <c r="G14" s="29"/>
      <c r="H14" s="29"/>
      <c r="I14" s="29"/>
      <c r="J14" s="29"/>
      <c r="K14" s="29"/>
      <c r="L14" s="29"/>
      <c r="M14" s="30" t="str">
        <f>IF(OR(D14="Y",COUNT(E14:K14)&lt;7),"",ROUND((E14*Rubric!$B$5+F14*Rubric!$B$6+G14*Rubric!$B$7+H14*Rubric!$B$8+I14*Rubric!$B$9+J14*Rubric!$B$10+K14*Rubric!$B$11)/5*100,1))</f>
        <v/>
      </c>
      <c r="N14" s="30" t="str">
        <f>IF(OR(M14="",L14=""),"",IFERROR(INDEX(Rubric!$B$16:$B$18,MATCH(L14,Rubric!$A$16:$A$18,0)),0))</f>
        <v/>
      </c>
      <c r="O14" s="31" t="str">
        <f t="shared" si="0"/>
        <v/>
      </c>
      <c r="P14" s="32"/>
      <c r="Q14" s="32"/>
      <c r="R14" s="32"/>
    </row>
    <row r="15" spans="1:18" ht="45" customHeight="1" x14ac:dyDescent="0.45">
      <c r="A15" s="25">
        <f>Teams!A13</f>
        <v>9</v>
      </c>
      <c r="B15" s="16" t="str">
        <f>IF(Teams!B13="","",Teams!B13)</f>
        <v/>
      </c>
      <c r="C15" s="16" t="str">
        <f>IF(Teams!C13="","",Teams!C13)</f>
        <v/>
      </c>
      <c r="D15" s="29"/>
      <c r="E15" s="29"/>
      <c r="F15" s="29"/>
      <c r="G15" s="29"/>
      <c r="H15" s="29"/>
      <c r="I15" s="29"/>
      <c r="J15" s="29"/>
      <c r="K15" s="29"/>
      <c r="L15" s="29"/>
      <c r="M15" s="30" t="str">
        <f>IF(OR(D15="Y",COUNT(E15:K15)&lt;7),"",ROUND((E15*Rubric!$B$5+F15*Rubric!$B$6+G15*Rubric!$B$7+H15*Rubric!$B$8+I15*Rubric!$B$9+J15*Rubric!$B$10+K15*Rubric!$B$11)/5*100,1))</f>
        <v/>
      </c>
      <c r="N15" s="30" t="str">
        <f>IF(OR(M15="",L15=""),"",IFERROR(INDEX(Rubric!$B$16:$B$18,MATCH(L15,Rubric!$A$16:$A$18,0)),0))</f>
        <v/>
      </c>
      <c r="O15" s="31" t="str">
        <f t="shared" si="0"/>
        <v/>
      </c>
      <c r="P15" s="32"/>
      <c r="Q15" s="32"/>
      <c r="R15" s="32"/>
    </row>
    <row r="16" spans="1:18" ht="45" customHeight="1" x14ac:dyDescent="0.45">
      <c r="A16" s="25">
        <f>Teams!A14</f>
        <v>10</v>
      </c>
      <c r="B16" s="16" t="str">
        <f>IF(Teams!B14="","",Teams!B14)</f>
        <v/>
      </c>
      <c r="C16" s="16" t="str">
        <f>IF(Teams!C14="","",Teams!C14)</f>
        <v/>
      </c>
      <c r="D16" s="29"/>
      <c r="E16" s="29"/>
      <c r="F16" s="29"/>
      <c r="G16" s="29"/>
      <c r="H16" s="29"/>
      <c r="I16" s="29"/>
      <c r="J16" s="29"/>
      <c r="K16" s="29"/>
      <c r="L16" s="29"/>
      <c r="M16" s="30" t="str">
        <f>IF(OR(D16="Y",COUNT(E16:K16)&lt;7),"",ROUND((E16*Rubric!$B$5+F16*Rubric!$B$6+G16*Rubric!$B$7+H16*Rubric!$B$8+I16*Rubric!$B$9+J16*Rubric!$B$10+K16*Rubric!$B$11)/5*100,1))</f>
        <v/>
      </c>
      <c r="N16" s="30" t="str">
        <f>IF(OR(M16="",L16=""),"",IFERROR(INDEX(Rubric!$B$16:$B$18,MATCH(L16,Rubric!$A$16:$A$18,0)),0))</f>
        <v/>
      </c>
      <c r="O16" s="31" t="str">
        <f t="shared" si="0"/>
        <v/>
      </c>
      <c r="P16" s="32"/>
      <c r="Q16" s="32"/>
      <c r="R16" s="32"/>
    </row>
    <row r="17" spans="1:18" ht="45" customHeight="1" x14ac:dyDescent="0.45">
      <c r="A17" s="25">
        <f>Teams!A15</f>
        <v>11</v>
      </c>
      <c r="B17" s="16" t="str">
        <f>IF(Teams!B15="","",Teams!B15)</f>
        <v/>
      </c>
      <c r="C17" s="16" t="str">
        <f>IF(Teams!C15="","",Teams!C15)</f>
        <v/>
      </c>
      <c r="D17" s="29"/>
      <c r="E17" s="29"/>
      <c r="F17" s="29"/>
      <c r="G17" s="29"/>
      <c r="H17" s="29"/>
      <c r="I17" s="29"/>
      <c r="J17" s="29"/>
      <c r="K17" s="29"/>
      <c r="L17" s="29"/>
      <c r="M17" s="30" t="str">
        <f>IF(OR(D17="Y",COUNT(E17:K17)&lt;7),"",ROUND((E17*Rubric!$B$5+F17*Rubric!$B$6+G17*Rubric!$B$7+H17*Rubric!$B$8+I17*Rubric!$B$9+J17*Rubric!$B$10+K17*Rubric!$B$11)/5*100,1))</f>
        <v/>
      </c>
      <c r="N17" s="30" t="str">
        <f>IF(OR(M17="",L17=""),"",IFERROR(INDEX(Rubric!$B$16:$B$18,MATCH(L17,Rubric!$A$16:$A$18,0)),0))</f>
        <v/>
      </c>
      <c r="O17" s="31" t="str">
        <f t="shared" si="0"/>
        <v/>
      </c>
      <c r="P17" s="32"/>
      <c r="Q17" s="32"/>
      <c r="R17" s="32"/>
    </row>
    <row r="18" spans="1:18" ht="45" customHeight="1" x14ac:dyDescent="0.45">
      <c r="A18" s="25">
        <f>Teams!A16</f>
        <v>12</v>
      </c>
      <c r="B18" s="16" t="str">
        <f>IF(Teams!B16="","",Teams!B16)</f>
        <v/>
      </c>
      <c r="C18" s="16" t="str">
        <f>IF(Teams!C16="","",Teams!C16)</f>
        <v/>
      </c>
      <c r="D18" s="29"/>
      <c r="E18" s="29"/>
      <c r="F18" s="29"/>
      <c r="G18" s="29"/>
      <c r="H18" s="29"/>
      <c r="I18" s="29"/>
      <c r="J18" s="29"/>
      <c r="K18" s="29"/>
      <c r="L18" s="29"/>
      <c r="M18" s="30" t="str">
        <f>IF(OR(D18="Y",COUNT(E18:K18)&lt;7),"",ROUND((E18*Rubric!$B$5+F18*Rubric!$B$6+G18*Rubric!$B$7+H18*Rubric!$B$8+I18*Rubric!$B$9+J18*Rubric!$B$10+K18*Rubric!$B$11)/5*100,1))</f>
        <v/>
      </c>
      <c r="N18" s="30" t="str">
        <f>IF(OR(M18="",L18=""),"",IFERROR(INDEX(Rubric!$B$16:$B$18,MATCH(L18,Rubric!$A$16:$A$18,0)),0))</f>
        <v/>
      </c>
      <c r="O18" s="31" t="str">
        <f t="shared" si="0"/>
        <v/>
      </c>
      <c r="P18" s="32"/>
      <c r="Q18" s="32"/>
      <c r="R18" s="32"/>
    </row>
    <row r="19" spans="1:18" ht="45" customHeight="1" x14ac:dyDescent="0.45">
      <c r="A19" s="25">
        <f>Teams!A17</f>
        <v>13</v>
      </c>
      <c r="B19" s="16" t="str">
        <f>IF(Teams!B17="","",Teams!B17)</f>
        <v/>
      </c>
      <c r="C19" s="16" t="str">
        <f>IF(Teams!C17="","",Teams!C17)</f>
        <v/>
      </c>
      <c r="D19" s="29"/>
      <c r="E19" s="29"/>
      <c r="F19" s="29"/>
      <c r="G19" s="29"/>
      <c r="H19" s="29"/>
      <c r="I19" s="29"/>
      <c r="J19" s="29"/>
      <c r="K19" s="29"/>
      <c r="L19" s="29"/>
      <c r="M19" s="30" t="str">
        <f>IF(OR(D19="Y",COUNT(E19:K19)&lt;7),"",ROUND((E19*Rubric!$B$5+F19*Rubric!$B$6+G19*Rubric!$B$7+H19*Rubric!$B$8+I19*Rubric!$B$9+J19*Rubric!$B$10+K19*Rubric!$B$11)/5*100,1))</f>
        <v/>
      </c>
      <c r="N19" s="30" t="str">
        <f>IF(OR(M19="",L19=""),"",IFERROR(INDEX(Rubric!$B$16:$B$18,MATCH(L19,Rubric!$A$16:$A$18,0)),0))</f>
        <v/>
      </c>
      <c r="O19" s="31" t="str">
        <f t="shared" si="0"/>
        <v/>
      </c>
      <c r="P19" s="32"/>
      <c r="Q19" s="32"/>
      <c r="R19" s="32"/>
    </row>
    <row r="20" spans="1:18" ht="45" customHeight="1" x14ac:dyDescent="0.45">
      <c r="A20" s="25">
        <f>Teams!A18</f>
        <v>14</v>
      </c>
      <c r="B20" s="16" t="str">
        <f>IF(Teams!B18="","",Teams!B18)</f>
        <v/>
      </c>
      <c r="C20" s="16" t="str">
        <f>IF(Teams!C18="","",Teams!C18)</f>
        <v/>
      </c>
      <c r="D20" s="29"/>
      <c r="E20" s="29"/>
      <c r="F20" s="29"/>
      <c r="G20" s="29"/>
      <c r="H20" s="29"/>
      <c r="I20" s="29"/>
      <c r="J20" s="29"/>
      <c r="K20" s="29"/>
      <c r="L20" s="29"/>
      <c r="M20" s="30" t="str">
        <f>IF(OR(D20="Y",COUNT(E20:K20)&lt;7),"",ROUND((E20*Rubric!$B$5+F20*Rubric!$B$6+G20*Rubric!$B$7+H20*Rubric!$B$8+I20*Rubric!$B$9+J20*Rubric!$B$10+K20*Rubric!$B$11)/5*100,1))</f>
        <v/>
      </c>
      <c r="N20" s="30" t="str">
        <f>IF(OR(M20="",L20=""),"",IFERROR(INDEX(Rubric!$B$16:$B$18,MATCH(L20,Rubric!$A$16:$A$18,0)),0))</f>
        <v/>
      </c>
      <c r="O20" s="31" t="str">
        <f t="shared" si="0"/>
        <v/>
      </c>
      <c r="P20" s="32"/>
      <c r="Q20" s="32"/>
      <c r="R20" s="32"/>
    </row>
    <row r="21" spans="1:18" ht="45" customHeight="1" x14ac:dyDescent="0.45">
      <c r="A21" s="25">
        <f>Teams!A19</f>
        <v>15</v>
      </c>
      <c r="B21" s="16" t="str">
        <f>IF(Teams!B19="","",Teams!B19)</f>
        <v/>
      </c>
      <c r="C21" s="16" t="str">
        <f>IF(Teams!C19="","",Teams!C19)</f>
        <v/>
      </c>
      <c r="D21" s="29"/>
      <c r="E21" s="29"/>
      <c r="F21" s="29"/>
      <c r="G21" s="29"/>
      <c r="H21" s="29"/>
      <c r="I21" s="29"/>
      <c r="J21" s="29"/>
      <c r="K21" s="29"/>
      <c r="L21" s="29"/>
      <c r="M21" s="30" t="str">
        <f>IF(OR(D21="Y",COUNT(E21:K21)&lt;7),"",ROUND((E21*Rubric!$B$5+F21*Rubric!$B$6+G21*Rubric!$B$7+H21*Rubric!$B$8+I21*Rubric!$B$9+J21*Rubric!$B$10+K21*Rubric!$B$11)/5*100,1))</f>
        <v/>
      </c>
      <c r="N21" s="30" t="str">
        <f>IF(OR(M21="",L21=""),"",IFERROR(INDEX(Rubric!$B$16:$B$18,MATCH(L21,Rubric!$A$16:$A$18,0)),0))</f>
        <v/>
      </c>
      <c r="O21" s="31" t="str">
        <f t="shared" si="0"/>
        <v/>
      </c>
      <c r="P21" s="32"/>
      <c r="Q21" s="32"/>
      <c r="R21" s="32"/>
    </row>
    <row r="22" spans="1:18" ht="45" customHeight="1" x14ac:dyDescent="0.45">
      <c r="A22" s="25">
        <f>Teams!A20</f>
        <v>16</v>
      </c>
      <c r="B22" s="16" t="str">
        <f>IF(Teams!B20="","",Teams!B20)</f>
        <v/>
      </c>
      <c r="C22" s="16" t="str">
        <f>IF(Teams!C20="","",Teams!C20)</f>
        <v/>
      </c>
      <c r="D22" s="29"/>
      <c r="E22" s="29"/>
      <c r="F22" s="29"/>
      <c r="G22" s="29"/>
      <c r="H22" s="29"/>
      <c r="I22" s="29"/>
      <c r="J22" s="29"/>
      <c r="K22" s="29"/>
      <c r="L22" s="29"/>
      <c r="M22" s="30" t="str">
        <f>IF(OR(D22="Y",COUNT(E22:K22)&lt;7),"",ROUND((E22*Rubric!$B$5+F22*Rubric!$B$6+G22*Rubric!$B$7+H22*Rubric!$B$8+I22*Rubric!$B$9+J22*Rubric!$B$10+K22*Rubric!$B$11)/5*100,1))</f>
        <v/>
      </c>
      <c r="N22" s="30" t="str">
        <f>IF(OR(M22="",L22=""),"",IFERROR(INDEX(Rubric!$B$16:$B$18,MATCH(L22,Rubric!$A$16:$A$18,0)),0))</f>
        <v/>
      </c>
      <c r="O22" s="31" t="str">
        <f t="shared" si="0"/>
        <v/>
      </c>
      <c r="P22" s="32"/>
      <c r="Q22" s="32"/>
      <c r="R22" s="32"/>
    </row>
    <row r="23" spans="1:18" ht="45" customHeight="1" x14ac:dyDescent="0.45">
      <c r="A23" s="25">
        <f>Teams!A21</f>
        <v>17</v>
      </c>
      <c r="B23" s="16" t="str">
        <f>IF(Teams!B21="","",Teams!B21)</f>
        <v/>
      </c>
      <c r="C23" s="16" t="str">
        <f>IF(Teams!C21="","",Teams!C21)</f>
        <v/>
      </c>
      <c r="D23" s="29"/>
      <c r="E23" s="29"/>
      <c r="F23" s="29"/>
      <c r="G23" s="29"/>
      <c r="H23" s="29"/>
      <c r="I23" s="29"/>
      <c r="J23" s="29"/>
      <c r="K23" s="29"/>
      <c r="L23" s="29"/>
      <c r="M23" s="30" t="str">
        <f>IF(OR(D23="Y",COUNT(E23:K23)&lt;7),"",ROUND((E23*Rubric!$B$5+F23*Rubric!$B$6+G23*Rubric!$B$7+H23*Rubric!$B$8+I23*Rubric!$B$9+J23*Rubric!$B$10+K23*Rubric!$B$11)/5*100,1))</f>
        <v/>
      </c>
      <c r="N23" s="30" t="str">
        <f>IF(OR(M23="",L23=""),"",IFERROR(INDEX(Rubric!$B$16:$B$18,MATCH(L23,Rubric!$A$16:$A$18,0)),0))</f>
        <v/>
      </c>
      <c r="O23" s="31" t="str">
        <f t="shared" si="0"/>
        <v/>
      </c>
      <c r="P23" s="32"/>
      <c r="Q23" s="32"/>
      <c r="R23" s="32"/>
    </row>
    <row r="24" spans="1:18" ht="45" customHeight="1" x14ac:dyDescent="0.45">
      <c r="A24" s="25">
        <f>Teams!A22</f>
        <v>18</v>
      </c>
      <c r="B24" s="16" t="str">
        <f>IF(Teams!B22="","",Teams!B22)</f>
        <v/>
      </c>
      <c r="C24" s="16" t="str">
        <f>IF(Teams!C22="","",Teams!C22)</f>
        <v/>
      </c>
      <c r="D24" s="29"/>
      <c r="E24" s="29"/>
      <c r="F24" s="29"/>
      <c r="G24" s="29"/>
      <c r="H24" s="29"/>
      <c r="I24" s="29"/>
      <c r="J24" s="29"/>
      <c r="K24" s="29"/>
      <c r="L24" s="29"/>
      <c r="M24" s="30" t="str">
        <f>IF(OR(D24="Y",COUNT(E24:K24)&lt;7),"",ROUND((E24*Rubric!$B$5+F24*Rubric!$B$6+G24*Rubric!$B$7+H24*Rubric!$B$8+I24*Rubric!$B$9+J24*Rubric!$B$10+K24*Rubric!$B$11)/5*100,1))</f>
        <v/>
      </c>
      <c r="N24" s="30" t="str">
        <f>IF(OR(M24="",L24=""),"",IFERROR(INDEX(Rubric!$B$16:$B$18,MATCH(L24,Rubric!$A$16:$A$18,0)),0))</f>
        <v/>
      </c>
      <c r="O24" s="31" t="str">
        <f t="shared" si="0"/>
        <v/>
      </c>
      <c r="P24" s="32"/>
      <c r="Q24" s="32"/>
      <c r="R24" s="32"/>
    </row>
    <row r="25" spans="1:18" ht="45" customHeight="1" x14ac:dyDescent="0.45">
      <c r="A25" s="25">
        <f>Teams!A23</f>
        <v>19</v>
      </c>
      <c r="B25" s="16" t="str">
        <f>IF(Teams!B23="","",Teams!B23)</f>
        <v/>
      </c>
      <c r="C25" s="16" t="str">
        <f>IF(Teams!C23="","",Teams!C23)</f>
        <v/>
      </c>
      <c r="D25" s="29"/>
      <c r="E25" s="29"/>
      <c r="F25" s="29"/>
      <c r="G25" s="29"/>
      <c r="H25" s="29"/>
      <c r="I25" s="29"/>
      <c r="J25" s="29"/>
      <c r="K25" s="29"/>
      <c r="L25" s="29"/>
      <c r="M25" s="30" t="str">
        <f>IF(OR(D25="Y",COUNT(E25:K25)&lt;7),"",ROUND((E25*Rubric!$B$5+F25*Rubric!$B$6+G25*Rubric!$B$7+H25*Rubric!$B$8+I25*Rubric!$B$9+J25*Rubric!$B$10+K25*Rubric!$B$11)/5*100,1))</f>
        <v/>
      </c>
      <c r="N25" s="30" t="str">
        <f>IF(OR(M25="",L25=""),"",IFERROR(INDEX(Rubric!$B$16:$B$18,MATCH(L25,Rubric!$A$16:$A$18,0)),0))</f>
        <v/>
      </c>
      <c r="O25" s="31" t="str">
        <f t="shared" si="0"/>
        <v/>
      </c>
      <c r="P25" s="32"/>
      <c r="Q25" s="32"/>
      <c r="R25" s="32"/>
    </row>
    <row r="26" spans="1:18" ht="45" customHeight="1" x14ac:dyDescent="0.45">
      <c r="A26" s="25">
        <f>Teams!A24</f>
        <v>20</v>
      </c>
      <c r="B26" s="16" t="str">
        <f>IF(Teams!B24="","",Teams!B24)</f>
        <v/>
      </c>
      <c r="C26" s="16" t="str">
        <f>IF(Teams!C24="","",Teams!C24)</f>
        <v/>
      </c>
      <c r="D26" s="29"/>
      <c r="E26" s="29"/>
      <c r="F26" s="29"/>
      <c r="G26" s="29"/>
      <c r="H26" s="29"/>
      <c r="I26" s="29"/>
      <c r="J26" s="29"/>
      <c r="K26" s="29"/>
      <c r="L26" s="29"/>
      <c r="M26" s="30" t="str">
        <f>IF(OR(D26="Y",COUNT(E26:K26)&lt;7),"",ROUND((E26*Rubric!$B$5+F26*Rubric!$B$6+G26*Rubric!$B$7+H26*Rubric!$B$8+I26*Rubric!$B$9+J26*Rubric!$B$10+K26*Rubric!$B$11)/5*100,1))</f>
        <v/>
      </c>
      <c r="N26" s="30" t="str">
        <f>IF(OR(M26="",L26=""),"",IFERROR(INDEX(Rubric!$B$16:$B$18,MATCH(L26,Rubric!$A$16:$A$18,0)),0))</f>
        <v/>
      </c>
      <c r="O26" s="31" t="str">
        <f t="shared" si="0"/>
        <v/>
      </c>
      <c r="P26" s="32"/>
      <c r="Q26" s="32"/>
      <c r="R26" s="32"/>
    </row>
    <row r="28" spans="1:18" x14ac:dyDescent="0.45">
      <c r="A28" s="33" t="s">
        <v>146</v>
      </c>
      <c r="B28" s="34" t="s">
        <v>147</v>
      </c>
    </row>
  </sheetData>
  <mergeCells count="2">
    <mergeCell ref="B2:C2"/>
    <mergeCell ref="F2:H2"/>
  </mergeCells>
  <conditionalFormatting sqref="A7:C26">
    <cfRule type="expression" dxfId="5" priority="2">
      <formula>AND($D7&lt;&gt;"Y",COUNT($E7:$K7)&gt;0,COUNT($E7:$K7)&lt;7)</formula>
    </cfRule>
  </conditionalFormatting>
  <conditionalFormatting sqref="A7:R26">
    <cfRule type="expression" dxfId="4" priority="3">
      <formula>$D7="Y"</formula>
    </cfRule>
  </conditionalFormatting>
  <dataValidations count="2">
    <dataValidation type="whole" allowBlank="1" showErrorMessage="1" errorTitle="Score 1–5" error="Enter a whole number from 1 to 5." sqref="E7:K26" xr:uid="{00000000-0002-0000-0700-000000000000}">
      <formula1>1</formula1>
      <formula2>5</formula2>
    </dataValidation>
    <dataValidation type="list" allowBlank="1" sqref="D7:D26" xr:uid="{00000000-0002-0000-0700-000001000000}">
      <formula1>"Y,N"</formula1>
      <formula2>0</formula2>
    </dataValidation>
  </dataValidations>
  <pageMargins left="0.75" right="0.75" top="1" bottom="1" header="0.511811023622047" footer="0.511811023622047"/>
  <pageSetup fitToHeight="0" orientation="landscape" horizontalDpi="300" verticalDpi="300"/>
  <extLst>
    <ext xmlns:x14="http://schemas.microsoft.com/office/spreadsheetml/2009/9/main" uri="{CCE6A557-97BC-4b89-ADB6-D9C93CAAB3DF}">
      <x14:dataValidations xmlns:xm="http://schemas.microsoft.com/office/excel/2006/main" count="1">
        <x14:dataValidation type="list" allowBlank="1" xr:uid="{00000000-0002-0000-0700-000002000000}">
          <x14:formula1>
            <xm:f>Rubric!$A$16:$A$18</xm:f>
          </x14:formula1>
          <x14:formula2>
            <xm:f>0</xm:f>
          </x14:formula2>
          <xm:sqref>L7:L26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29"/>
  <sheetViews>
    <sheetView zoomScaleNormal="100" workbookViewId="0">
      <pane xSplit="3" ySplit="4" topLeftCell="D5" activePane="bottomRight" state="frozen"/>
      <selection pane="topRight" activeCell="D1" sqref="D1"/>
      <selection pane="bottomLeft" activeCell="A5" sqref="A5"/>
      <selection pane="bottomRight"/>
    </sheetView>
  </sheetViews>
  <sheetFormatPr defaultColWidth="8.6640625" defaultRowHeight="14.25" x14ac:dyDescent="0.45"/>
  <cols>
    <col min="1" max="1" width="7" customWidth="1"/>
    <col min="2" max="2" width="8" customWidth="1"/>
    <col min="3" max="3" width="24" customWidth="1"/>
    <col min="4" max="4" width="30" customWidth="1"/>
    <col min="5" max="5" width="18" customWidth="1"/>
    <col min="6" max="10" width="11" customWidth="1"/>
    <col min="11" max="11" width="10" customWidth="1"/>
    <col min="12" max="12" width="13" customWidth="1"/>
    <col min="13" max="13" width="15" customWidth="1"/>
    <col min="14" max="14" width="12" customWidth="1"/>
    <col min="15" max="15" width="18" customWidth="1"/>
  </cols>
  <sheetData>
    <row r="1" spans="1:15" ht="20.65" x14ac:dyDescent="0.6">
      <c r="A1" s="6" t="s">
        <v>152</v>
      </c>
    </row>
    <row r="2" spans="1:15" x14ac:dyDescent="0.45">
      <c r="A2" s="7" t="s">
        <v>153</v>
      </c>
    </row>
    <row r="4" spans="1:15" ht="43.5" customHeight="1" x14ac:dyDescent="0.45">
      <c r="A4" s="13" t="s">
        <v>154</v>
      </c>
      <c r="B4" s="13" t="s">
        <v>117</v>
      </c>
      <c r="C4" s="13" t="s">
        <v>118</v>
      </c>
      <c r="D4" s="13" t="s">
        <v>119</v>
      </c>
      <c r="E4" s="13" t="s">
        <v>155</v>
      </c>
      <c r="F4" s="13" t="str">
        <f>IF('Judge 1'!B2="","Judge 1",'Judge 1'!B2)</f>
        <v>Judge 1</v>
      </c>
      <c r="G4" s="13" t="str">
        <f>IF('Judge 2'!B2="","Judge 2",'Judge 2'!B2)</f>
        <v>Judge 2</v>
      </c>
      <c r="H4" s="13" t="str">
        <f>IF('Judge 3'!B2="","Judge 3",'Judge 3'!B2)</f>
        <v>Judge 3</v>
      </c>
      <c r="I4" s="13" t="str">
        <f>IF('Judge 4'!B2="","Judge 4",'Judge 4'!B2)</f>
        <v>Judge 4</v>
      </c>
      <c r="J4" s="13" t="str">
        <f>IF('Judge 5'!B2="","Judge 5",'Judge 5'!B2)</f>
        <v>Judge 5</v>
      </c>
      <c r="K4" s="13" t="s">
        <v>156</v>
      </c>
      <c r="L4" s="13" t="s">
        <v>157</v>
      </c>
      <c r="M4" s="13" t="s">
        <v>158</v>
      </c>
      <c r="N4" s="13" t="s">
        <v>159</v>
      </c>
      <c r="O4" s="13" t="s">
        <v>160</v>
      </c>
    </row>
    <row r="5" spans="1:15" ht="30" customHeight="1" x14ac:dyDescent="0.45">
      <c r="A5" s="35" t="str">
        <f t="shared" ref="A5:A24" si="0">IF(L5="","",COUNTIF($L$5:$L$24,"&gt;"&amp;L5)+COUNTIFS($L$5:$L$24,L5,$M$5:$M$24,"&gt;"&amp;N(M5))+1)</f>
        <v/>
      </c>
      <c r="B5" s="25">
        <f>Teams!A5</f>
        <v>1</v>
      </c>
      <c r="C5" s="16" t="str">
        <f>IF(Teams!B5="","",Teams!B5)</f>
        <v/>
      </c>
      <c r="D5" s="16" t="str">
        <f>IF(Teams!C5="","",Teams!C5)</f>
        <v/>
      </c>
      <c r="E5" s="25" t="str">
        <f>IF(Teams!F5="","",Teams!F5)</f>
        <v/>
      </c>
      <c r="F5" s="36" t="str">
        <f>IF('Judge 1'!O7="","",'Judge 1'!O7)</f>
        <v/>
      </c>
      <c r="G5" s="36" t="str">
        <f>IF('Judge 2'!O7="","",'Judge 2'!O7)</f>
        <v/>
      </c>
      <c r="H5" s="36" t="str">
        <f>IF('Judge 3'!O7="","",'Judge 3'!O7)</f>
        <v/>
      </c>
      <c r="I5" s="36" t="str">
        <f>IF('Judge 4'!O7="","",'Judge 4'!O7)</f>
        <v/>
      </c>
      <c r="J5" s="36" t="str">
        <f>IF('Judge 5'!O7="","",'Judge 5'!O7)</f>
        <v/>
      </c>
      <c r="K5" s="25">
        <f t="shared" ref="K5:K24" si="1">COUNT(F5:J5)</f>
        <v>0</v>
      </c>
      <c r="L5" s="37" t="str">
        <f t="shared" ref="L5:L24" si="2">IF(K5=0,"",ROUND(AVERAGE(F5:J5),2))</f>
        <v/>
      </c>
      <c r="M5" s="38" t="str">
        <f>IF(K5=0,"",ROUND((IF(ISNUMBER('Judge 1'!O7),'Judge 1'!F7,0)+IF(ISNUMBER('Judge 2'!O7),'Judge 2'!F7,0)+IF(ISNUMBER('Judge 3'!O7),'Judge 3'!F7,0)+IF(ISNUMBER('Judge 4'!O7),'Judge 4'!F7,0)+IF(ISNUMBER('Judge 5'!O7),'Judge 5'!F7,0))/K5,2))</f>
        <v/>
      </c>
      <c r="N5" s="36" t="str">
        <f t="shared" ref="N5:N24" si="3">IF(K5&lt;2,"",ROUND(MAX(F5:J5)-MIN(F5:J5),1))</f>
        <v/>
      </c>
      <c r="O5" s="25" t="str">
        <f>IF(C5="","",IF(K5&lt;2,"Needs more judges",IF(N(N5)&gt;=Summary!$C$27,"Discuss scores","")))</f>
        <v/>
      </c>
    </row>
    <row r="6" spans="1:15" ht="30" customHeight="1" x14ac:dyDescent="0.45">
      <c r="A6" s="35" t="str">
        <f t="shared" si="0"/>
        <v/>
      </c>
      <c r="B6" s="25">
        <f>Teams!A6</f>
        <v>2</v>
      </c>
      <c r="C6" s="16" t="str">
        <f>IF(Teams!B6="","",Teams!B6)</f>
        <v/>
      </c>
      <c r="D6" s="16" t="str">
        <f>IF(Teams!C6="","",Teams!C6)</f>
        <v/>
      </c>
      <c r="E6" s="25" t="str">
        <f>IF(Teams!F6="","",Teams!F6)</f>
        <v/>
      </c>
      <c r="F6" s="36" t="str">
        <f>IF('Judge 1'!O8="","",'Judge 1'!O8)</f>
        <v/>
      </c>
      <c r="G6" s="36" t="str">
        <f>IF('Judge 2'!O8="","",'Judge 2'!O8)</f>
        <v/>
      </c>
      <c r="H6" s="36" t="str">
        <f>IF('Judge 3'!O8="","",'Judge 3'!O8)</f>
        <v/>
      </c>
      <c r="I6" s="36" t="str">
        <f>IF('Judge 4'!O8="","",'Judge 4'!O8)</f>
        <v/>
      </c>
      <c r="J6" s="36" t="str">
        <f>IF('Judge 5'!O8="","",'Judge 5'!O8)</f>
        <v/>
      </c>
      <c r="K6" s="25">
        <f t="shared" si="1"/>
        <v>0</v>
      </c>
      <c r="L6" s="37" t="str">
        <f t="shared" si="2"/>
        <v/>
      </c>
      <c r="M6" s="38" t="str">
        <f>IF(K6=0,"",ROUND((IF(ISNUMBER('Judge 1'!O8),'Judge 1'!F8,0)+IF(ISNUMBER('Judge 2'!O8),'Judge 2'!F8,0)+IF(ISNUMBER('Judge 3'!O8),'Judge 3'!F8,0)+IF(ISNUMBER('Judge 4'!O8),'Judge 4'!F8,0)+IF(ISNUMBER('Judge 5'!O8),'Judge 5'!F8,0))/K6,2))</f>
        <v/>
      </c>
      <c r="N6" s="36" t="str">
        <f t="shared" si="3"/>
        <v/>
      </c>
      <c r="O6" s="25" t="str">
        <f>IF(C6="","",IF(K6&lt;2,"Needs more judges",IF(N(N6)&gt;=Summary!$C$27,"Discuss scores","")))</f>
        <v/>
      </c>
    </row>
    <row r="7" spans="1:15" ht="30" customHeight="1" x14ac:dyDescent="0.45">
      <c r="A7" s="35" t="str">
        <f t="shared" si="0"/>
        <v/>
      </c>
      <c r="B7" s="25">
        <f>Teams!A7</f>
        <v>3</v>
      </c>
      <c r="C7" s="16" t="str">
        <f>IF(Teams!B7="","",Teams!B7)</f>
        <v/>
      </c>
      <c r="D7" s="16" t="str">
        <f>IF(Teams!C7="","",Teams!C7)</f>
        <v/>
      </c>
      <c r="E7" s="25" t="str">
        <f>IF(Teams!F7="","",Teams!F7)</f>
        <v/>
      </c>
      <c r="F7" s="36" t="str">
        <f>IF('Judge 1'!O9="","",'Judge 1'!O9)</f>
        <v/>
      </c>
      <c r="G7" s="36" t="str">
        <f>IF('Judge 2'!O9="","",'Judge 2'!O9)</f>
        <v/>
      </c>
      <c r="H7" s="36" t="str">
        <f>IF('Judge 3'!O9="","",'Judge 3'!O9)</f>
        <v/>
      </c>
      <c r="I7" s="36" t="str">
        <f>IF('Judge 4'!O9="","",'Judge 4'!O9)</f>
        <v/>
      </c>
      <c r="J7" s="36" t="str">
        <f>IF('Judge 5'!O9="","",'Judge 5'!O9)</f>
        <v/>
      </c>
      <c r="K7" s="25">
        <f t="shared" si="1"/>
        <v>0</v>
      </c>
      <c r="L7" s="37" t="str">
        <f t="shared" si="2"/>
        <v/>
      </c>
      <c r="M7" s="38" t="str">
        <f>IF(K7=0,"",ROUND((IF(ISNUMBER('Judge 1'!O9),'Judge 1'!F9,0)+IF(ISNUMBER('Judge 2'!O9),'Judge 2'!F9,0)+IF(ISNUMBER('Judge 3'!O9),'Judge 3'!F9,0)+IF(ISNUMBER('Judge 4'!O9),'Judge 4'!F9,0)+IF(ISNUMBER('Judge 5'!O9),'Judge 5'!F9,0))/K7,2))</f>
        <v/>
      </c>
      <c r="N7" s="36" t="str">
        <f t="shared" si="3"/>
        <v/>
      </c>
      <c r="O7" s="25" t="str">
        <f>IF(C7="","",IF(K7&lt;2,"Needs more judges",IF(N(N7)&gt;=Summary!$C$27,"Discuss scores","")))</f>
        <v/>
      </c>
    </row>
    <row r="8" spans="1:15" ht="30" customHeight="1" x14ac:dyDescent="0.45">
      <c r="A8" s="35" t="str">
        <f t="shared" si="0"/>
        <v/>
      </c>
      <c r="B8" s="25">
        <f>Teams!A8</f>
        <v>4</v>
      </c>
      <c r="C8" s="16" t="str">
        <f>IF(Teams!B8="","",Teams!B8)</f>
        <v/>
      </c>
      <c r="D8" s="16" t="str">
        <f>IF(Teams!C8="","",Teams!C8)</f>
        <v/>
      </c>
      <c r="E8" s="25" t="str">
        <f>IF(Teams!F8="","",Teams!F8)</f>
        <v/>
      </c>
      <c r="F8" s="36" t="str">
        <f>IF('Judge 1'!O10="","",'Judge 1'!O10)</f>
        <v/>
      </c>
      <c r="G8" s="36" t="str">
        <f>IF('Judge 2'!O10="","",'Judge 2'!O10)</f>
        <v/>
      </c>
      <c r="H8" s="36" t="str">
        <f>IF('Judge 3'!O10="","",'Judge 3'!O10)</f>
        <v/>
      </c>
      <c r="I8" s="36" t="str">
        <f>IF('Judge 4'!O10="","",'Judge 4'!O10)</f>
        <v/>
      </c>
      <c r="J8" s="36" t="str">
        <f>IF('Judge 5'!O10="","",'Judge 5'!O10)</f>
        <v/>
      </c>
      <c r="K8" s="25">
        <f t="shared" si="1"/>
        <v>0</v>
      </c>
      <c r="L8" s="37" t="str">
        <f t="shared" si="2"/>
        <v/>
      </c>
      <c r="M8" s="38" t="str">
        <f>IF(K8=0,"",ROUND((IF(ISNUMBER('Judge 1'!O10),'Judge 1'!F10,0)+IF(ISNUMBER('Judge 2'!O10),'Judge 2'!F10,0)+IF(ISNUMBER('Judge 3'!O10),'Judge 3'!F10,0)+IF(ISNUMBER('Judge 4'!O10),'Judge 4'!F10,0)+IF(ISNUMBER('Judge 5'!O10),'Judge 5'!F10,0))/K8,2))</f>
        <v/>
      </c>
      <c r="N8" s="36" t="str">
        <f t="shared" si="3"/>
        <v/>
      </c>
      <c r="O8" s="25" t="str">
        <f>IF(C8="","",IF(K8&lt;2,"Needs more judges",IF(N(N8)&gt;=Summary!$C$27,"Discuss scores","")))</f>
        <v/>
      </c>
    </row>
    <row r="9" spans="1:15" ht="30" customHeight="1" x14ac:dyDescent="0.45">
      <c r="A9" s="35" t="str">
        <f t="shared" si="0"/>
        <v/>
      </c>
      <c r="B9" s="25">
        <f>Teams!A9</f>
        <v>5</v>
      </c>
      <c r="C9" s="16" t="str">
        <f>IF(Teams!B9="","",Teams!B9)</f>
        <v/>
      </c>
      <c r="D9" s="16" t="str">
        <f>IF(Teams!C9="","",Teams!C9)</f>
        <v/>
      </c>
      <c r="E9" s="25" t="str">
        <f>IF(Teams!F9="","",Teams!F9)</f>
        <v/>
      </c>
      <c r="F9" s="36" t="str">
        <f>IF('Judge 1'!O11="","",'Judge 1'!O11)</f>
        <v/>
      </c>
      <c r="G9" s="36" t="str">
        <f>IF('Judge 2'!O11="","",'Judge 2'!O11)</f>
        <v/>
      </c>
      <c r="H9" s="36" t="str">
        <f>IF('Judge 3'!O11="","",'Judge 3'!O11)</f>
        <v/>
      </c>
      <c r="I9" s="36" t="str">
        <f>IF('Judge 4'!O11="","",'Judge 4'!O11)</f>
        <v/>
      </c>
      <c r="J9" s="36" t="str">
        <f>IF('Judge 5'!O11="","",'Judge 5'!O11)</f>
        <v/>
      </c>
      <c r="K9" s="25">
        <f t="shared" si="1"/>
        <v>0</v>
      </c>
      <c r="L9" s="37" t="str">
        <f t="shared" si="2"/>
        <v/>
      </c>
      <c r="M9" s="38" t="str">
        <f>IF(K9=0,"",ROUND((IF(ISNUMBER('Judge 1'!O11),'Judge 1'!F11,0)+IF(ISNUMBER('Judge 2'!O11),'Judge 2'!F11,0)+IF(ISNUMBER('Judge 3'!O11),'Judge 3'!F11,0)+IF(ISNUMBER('Judge 4'!O11),'Judge 4'!F11,0)+IF(ISNUMBER('Judge 5'!O11),'Judge 5'!F11,0))/K9,2))</f>
        <v/>
      </c>
      <c r="N9" s="36" t="str">
        <f t="shared" si="3"/>
        <v/>
      </c>
      <c r="O9" s="25" t="str">
        <f>IF(C9="","",IF(K9&lt;2,"Needs more judges",IF(N(N9)&gt;=Summary!$C$27,"Discuss scores","")))</f>
        <v/>
      </c>
    </row>
    <row r="10" spans="1:15" ht="30" customHeight="1" x14ac:dyDescent="0.45">
      <c r="A10" s="35" t="str">
        <f t="shared" si="0"/>
        <v/>
      </c>
      <c r="B10" s="25">
        <f>Teams!A10</f>
        <v>6</v>
      </c>
      <c r="C10" s="16" t="str">
        <f>IF(Teams!B10="","",Teams!B10)</f>
        <v/>
      </c>
      <c r="D10" s="16" t="str">
        <f>IF(Teams!C10="","",Teams!C10)</f>
        <v/>
      </c>
      <c r="E10" s="25" t="str">
        <f>IF(Teams!F10="","",Teams!F10)</f>
        <v/>
      </c>
      <c r="F10" s="36" t="str">
        <f>IF('Judge 1'!O12="","",'Judge 1'!O12)</f>
        <v/>
      </c>
      <c r="G10" s="36" t="str">
        <f>IF('Judge 2'!O12="","",'Judge 2'!O12)</f>
        <v/>
      </c>
      <c r="H10" s="36" t="str">
        <f>IF('Judge 3'!O12="","",'Judge 3'!O12)</f>
        <v/>
      </c>
      <c r="I10" s="36" t="str">
        <f>IF('Judge 4'!O12="","",'Judge 4'!O12)</f>
        <v/>
      </c>
      <c r="J10" s="36" t="str">
        <f>IF('Judge 5'!O12="","",'Judge 5'!O12)</f>
        <v/>
      </c>
      <c r="K10" s="25">
        <f t="shared" si="1"/>
        <v>0</v>
      </c>
      <c r="L10" s="37" t="str">
        <f t="shared" si="2"/>
        <v/>
      </c>
      <c r="M10" s="38" t="str">
        <f>IF(K10=0,"",ROUND((IF(ISNUMBER('Judge 1'!O12),'Judge 1'!F12,0)+IF(ISNUMBER('Judge 2'!O12),'Judge 2'!F12,0)+IF(ISNUMBER('Judge 3'!O12),'Judge 3'!F12,0)+IF(ISNUMBER('Judge 4'!O12),'Judge 4'!F12,0)+IF(ISNUMBER('Judge 5'!O12),'Judge 5'!F12,0))/K10,2))</f>
        <v/>
      </c>
      <c r="N10" s="36" t="str">
        <f t="shared" si="3"/>
        <v/>
      </c>
      <c r="O10" s="25" t="str">
        <f>IF(C10="","",IF(K10&lt;2,"Needs more judges",IF(N(N10)&gt;=Summary!$C$27,"Discuss scores","")))</f>
        <v/>
      </c>
    </row>
    <row r="11" spans="1:15" ht="30" customHeight="1" x14ac:dyDescent="0.45">
      <c r="A11" s="35" t="str">
        <f t="shared" si="0"/>
        <v/>
      </c>
      <c r="B11" s="25">
        <f>Teams!A11</f>
        <v>7</v>
      </c>
      <c r="C11" s="16" t="str">
        <f>IF(Teams!B11="","",Teams!B11)</f>
        <v/>
      </c>
      <c r="D11" s="16" t="str">
        <f>IF(Teams!C11="","",Teams!C11)</f>
        <v/>
      </c>
      <c r="E11" s="25" t="str">
        <f>IF(Teams!F11="","",Teams!F11)</f>
        <v/>
      </c>
      <c r="F11" s="36" t="str">
        <f>IF('Judge 1'!O13="","",'Judge 1'!O13)</f>
        <v/>
      </c>
      <c r="G11" s="36" t="str">
        <f>IF('Judge 2'!O13="","",'Judge 2'!O13)</f>
        <v/>
      </c>
      <c r="H11" s="36" t="str">
        <f>IF('Judge 3'!O13="","",'Judge 3'!O13)</f>
        <v/>
      </c>
      <c r="I11" s="36" t="str">
        <f>IF('Judge 4'!O13="","",'Judge 4'!O13)</f>
        <v/>
      </c>
      <c r="J11" s="36" t="str">
        <f>IF('Judge 5'!O13="","",'Judge 5'!O13)</f>
        <v/>
      </c>
      <c r="K11" s="25">
        <f t="shared" si="1"/>
        <v>0</v>
      </c>
      <c r="L11" s="37" t="str">
        <f t="shared" si="2"/>
        <v/>
      </c>
      <c r="M11" s="38" t="str">
        <f>IF(K11=0,"",ROUND((IF(ISNUMBER('Judge 1'!O13),'Judge 1'!F13,0)+IF(ISNUMBER('Judge 2'!O13),'Judge 2'!F13,0)+IF(ISNUMBER('Judge 3'!O13),'Judge 3'!F13,0)+IF(ISNUMBER('Judge 4'!O13),'Judge 4'!F13,0)+IF(ISNUMBER('Judge 5'!O13),'Judge 5'!F13,0))/K11,2))</f>
        <v/>
      </c>
      <c r="N11" s="36" t="str">
        <f t="shared" si="3"/>
        <v/>
      </c>
      <c r="O11" s="25" t="str">
        <f>IF(C11="","",IF(K11&lt;2,"Needs more judges",IF(N(N11)&gt;=Summary!$C$27,"Discuss scores","")))</f>
        <v/>
      </c>
    </row>
    <row r="12" spans="1:15" ht="30" customHeight="1" x14ac:dyDescent="0.45">
      <c r="A12" s="35" t="str">
        <f t="shared" si="0"/>
        <v/>
      </c>
      <c r="B12" s="25">
        <f>Teams!A12</f>
        <v>8</v>
      </c>
      <c r="C12" s="16" t="str">
        <f>IF(Teams!B12="","",Teams!B12)</f>
        <v/>
      </c>
      <c r="D12" s="16" t="str">
        <f>IF(Teams!C12="","",Teams!C12)</f>
        <v/>
      </c>
      <c r="E12" s="25" t="str">
        <f>IF(Teams!F12="","",Teams!F12)</f>
        <v/>
      </c>
      <c r="F12" s="36" t="str">
        <f>IF('Judge 1'!O14="","",'Judge 1'!O14)</f>
        <v/>
      </c>
      <c r="G12" s="36" t="str">
        <f>IF('Judge 2'!O14="","",'Judge 2'!O14)</f>
        <v/>
      </c>
      <c r="H12" s="36" t="str">
        <f>IF('Judge 3'!O14="","",'Judge 3'!O14)</f>
        <v/>
      </c>
      <c r="I12" s="36" t="str">
        <f>IF('Judge 4'!O14="","",'Judge 4'!O14)</f>
        <v/>
      </c>
      <c r="J12" s="36" t="str">
        <f>IF('Judge 5'!O14="","",'Judge 5'!O14)</f>
        <v/>
      </c>
      <c r="K12" s="25">
        <f t="shared" si="1"/>
        <v>0</v>
      </c>
      <c r="L12" s="37" t="str">
        <f t="shared" si="2"/>
        <v/>
      </c>
      <c r="M12" s="38" t="str">
        <f>IF(K12=0,"",ROUND((IF(ISNUMBER('Judge 1'!O14),'Judge 1'!F14,0)+IF(ISNUMBER('Judge 2'!O14),'Judge 2'!F14,0)+IF(ISNUMBER('Judge 3'!O14),'Judge 3'!F14,0)+IF(ISNUMBER('Judge 4'!O14),'Judge 4'!F14,0)+IF(ISNUMBER('Judge 5'!O14),'Judge 5'!F14,0))/K12,2))</f>
        <v/>
      </c>
      <c r="N12" s="36" t="str">
        <f t="shared" si="3"/>
        <v/>
      </c>
      <c r="O12" s="25" t="str">
        <f>IF(C12="","",IF(K12&lt;2,"Needs more judges",IF(N(N12)&gt;=Summary!$C$27,"Discuss scores","")))</f>
        <v/>
      </c>
    </row>
    <row r="13" spans="1:15" ht="30" customHeight="1" x14ac:dyDescent="0.45">
      <c r="A13" s="35" t="str">
        <f t="shared" si="0"/>
        <v/>
      </c>
      <c r="B13" s="25">
        <f>Teams!A13</f>
        <v>9</v>
      </c>
      <c r="C13" s="16" t="str">
        <f>IF(Teams!B13="","",Teams!B13)</f>
        <v/>
      </c>
      <c r="D13" s="16" t="str">
        <f>IF(Teams!C13="","",Teams!C13)</f>
        <v/>
      </c>
      <c r="E13" s="25" t="str">
        <f>IF(Teams!F13="","",Teams!F13)</f>
        <v/>
      </c>
      <c r="F13" s="36" t="str">
        <f>IF('Judge 1'!O15="","",'Judge 1'!O15)</f>
        <v/>
      </c>
      <c r="G13" s="36" t="str">
        <f>IF('Judge 2'!O15="","",'Judge 2'!O15)</f>
        <v/>
      </c>
      <c r="H13" s="36" t="str">
        <f>IF('Judge 3'!O15="","",'Judge 3'!O15)</f>
        <v/>
      </c>
      <c r="I13" s="36" t="str">
        <f>IF('Judge 4'!O15="","",'Judge 4'!O15)</f>
        <v/>
      </c>
      <c r="J13" s="36" t="str">
        <f>IF('Judge 5'!O15="","",'Judge 5'!O15)</f>
        <v/>
      </c>
      <c r="K13" s="25">
        <f t="shared" si="1"/>
        <v>0</v>
      </c>
      <c r="L13" s="37" t="str">
        <f t="shared" si="2"/>
        <v/>
      </c>
      <c r="M13" s="38" t="str">
        <f>IF(K13=0,"",ROUND((IF(ISNUMBER('Judge 1'!O15),'Judge 1'!F15,0)+IF(ISNUMBER('Judge 2'!O15),'Judge 2'!F15,0)+IF(ISNUMBER('Judge 3'!O15),'Judge 3'!F15,0)+IF(ISNUMBER('Judge 4'!O15),'Judge 4'!F15,0)+IF(ISNUMBER('Judge 5'!O15),'Judge 5'!F15,0))/K13,2))</f>
        <v/>
      </c>
      <c r="N13" s="36" t="str">
        <f t="shared" si="3"/>
        <v/>
      </c>
      <c r="O13" s="25" t="str">
        <f>IF(C13="","",IF(K13&lt;2,"Needs more judges",IF(N(N13)&gt;=Summary!$C$27,"Discuss scores","")))</f>
        <v/>
      </c>
    </row>
    <row r="14" spans="1:15" ht="30" customHeight="1" x14ac:dyDescent="0.45">
      <c r="A14" s="35" t="str">
        <f t="shared" si="0"/>
        <v/>
      </c>
      <c r="B14" s="25">
        <f>Teams!A14</f>
        <v>10</v>
      </c>
      <c r="C14" s="16" t="str">
        <f>IF(Teams!B14="","",Teams!B14)</f>
        <v/>
      </c>
      <c r="D14" s="16" t="str">
        <f>IF(Teams!C14="","",Teams!C14)</f>
        <v/>
      </c>
      <c r="E14" s="25" t="str">
        <f>IF(Teams!F14="","",Teams!F14)</f>
        <v/>
      </c>
      <c r="F14" s="36" t="str">
        <f>IF('Judge 1'!O16="","",'Judge 1'!O16)</f>
        <v/>
      </c>
      <c r="G14" s="36" t="str">
        <f>IF('Judge 2'!O16="","",'Judge 2'!O16)</f>
        <v/>
      </c>
      <c r="H14" s="36" t="str">
        <f>IF('Judge 3'!O16="","",'Judge 3'!O16)</f>
        <v/>
      </c>
      <c r="I14" s="36" t="str">
        <f>IF('Judge 4'!O16="","",'Judge 4'!O16)</f>
        <v/>
      </c>
      <c r="J14" s="36" t="str">
        <f>IF('Judge 5'!O16="","",'Judge 5'!O16)</f>
        <v/>
      </c>
      <c r="K14" s="25">
        <f t="shared" si="1"/>
        <v>0</v>
      </c>
      <c r="L14" s="37" t="str">
        <f t="shared" si="2"/>
        <v/>
      </c>
      <c r="M14" s="38" t="str">
        <f>IF(K14=0,"",ROUND((IF(ISNUMBER('Judge 1'!O16),'Judge 1'!F16,0)+IF(ISNUMBER('Judge 2'!O16),'Judge 2'!F16,0)+IF(ISNUMBER('Judge 3'!O16),'Judge 3'!F16,0)+IF(ISNUMBER('Judge 4'!O16),'Judge 4'!F16,0)+IF(ISNUMBER('Judge 5'!O16),'Judge 5'!F16,0))/K14,2))</f>
        <v/>
      </c>
      <c r="N14" s="36" t="str">
        <f t="shared" si="3"/>
        <v/>
      </c>
      <c r="O14" s="25" t="str">
        <f>IF(C14="","",IF(K14&lt;2,"Needs more judges",IF(N(N14)&gt;=Summary!$C$27,"Discuss scores","")))</f>
        <v/>
      </c>
    </row>
    <row r="15" spans="1:15" ht="30" customHeight="1" x14ac:dyDescent="0.45">
      <c r="A15" s="35" t="str">
        <f t="shared" si="0"/>
        <v/>
      </c>
      <c r="B15" s="25">
        <f>Teams!A15</f>
        <v>11</v>
      </c>
      <c r="C15" s="16" t="str">
        <f>IF(Teams!B15="","",Teams!B15)</f>
        <v/>
      </c>
      <c r="D15" s="16" t="str">
        <f>IF(Teams!C15="","",Teams!C15)</f>
        <v/>
      </c>
      <c r="E15" s="25" t="str">
        <f>IF(Teams!F15="","",Teams!F15)</f>
        <v/>
      </c>
      <c r="F15" s="36" t="str">
        <f>IF('Judge 1'!O17="","",'Judge 1'!O17)</f>
        <v/>
      </c>
      <c r="G15" s="36" t="str">
        <f>IF('Judge 2'!O17="","",'Judge 2'!O17)</f>
        <v/>
      </c>
      <c r="H15" s="36" t="str">
        <f>IF('Judge 3'!O17="","",'Judge 3'!O17)</f>
        <v/>
      </c>
      <c r="I15" s="36" t="str">
        <f>IF('Judge 4'!O17="","",'Judge 4'!O17)</f>
        <v/>
      </c>
      <c r="J15" s="36" t="str">
        <f>IF('Judge 5'!O17="","",'Judge 5'!O17)</f>
        <v/>
      </c>
      <c r="K15" s="25">
        <f t="shared" si="1"/>
        <v>0</v>
      </c>
      <c r="L15" s="37" t="str">
        <f t="shared" si="2"/>
        <v/>
      </c>
      <c r="M15" s="38" t="str">
        <f>IF(K15=0,"",ROUND((IF(ISNUMBER('Judge 1'!O17),'Judge 1'!F17,0)+IF(ISNUMBER('Judge 2'!O17),'Judge 2'!F17,0)+IF(ISNUMBER('Judge 3'!O17),'Judge 3'!F17,0)+IF(ISNUMBER('Judge 4'!O17),'Judge 4'!F17,0)+IF(ISNUMBER('Judge 5'!O17),'Judge 5'!F17,0))/K15,2))</f>
        <v/>
      </c>
      <c r="N15" s="36" t="str">
        <f t="shared" si="3"/>
        <v/>
      </c>
      <c r="O15" s="25" t="str">
        <f>IF(C15="","",IF(K15&lt;2,"Needs more judges",IF(N(N15)&gt;=Summary!$C$27,"Discuss scores","")))</f>
        <v/>
      </c>
    </row>
    <row r="16" spans="1:15" ht="30" customHeight="1" x14ac:dyDescent="0.45">
      <c r="A16" s="35" t="str">
        <f t="shared" si="0"/>
        <v/>
      </c>
      <c r="B16" s="25">
        <f>Teams!A16</f>
        <v>12</v>
      </c>
      <c r="C16" s="16" t="str">
        <f>IF(Teams!B16="","",Teams!B16)</f>
        <v/>
      </c>
      <c r="D16" s="16" t="str">
        <f>IF(Teams!C16="","",Teams!C16)</f>
        <v/>
      </c>
      <c r="E16" s="25" t="str">
        <f>IF(Teams!F16="","",Teams!F16)</f>
        <v/>
      </c>
      <c r="F16" s="36" t="str">
        <f>IF('Judge 1'!O18="","",'Judge 1'!O18)</f>
        <v/>
      </c>
      <c r="G16" s="36" t="str">
        <f>IF('Judge 2'!O18="","",'Judge 2'!O18)</f>
        <v/>
      </c>
      <c r="H16" s="36" t="str">
        <f>IF('Judge 3'!O18="","",'Judge 3'!O18)</f>
        <v/>
      </c>
      <c r="I16" s="36" t="str">
        <f>IF('Judge 4'!O18="","",'Judge 4'!O18)</f>
        <v/>
      </c>
      <c r="J16" s="36" t="str">
        <f>IF('Judge 5'!O18="","",'Judge 5'!O18)</f>
        <v/>
      </c>
      <c r="K16" s="25">
        <f t="shared" si="1"/>
        <v>0</v>
      </c>
      <c r="L16" s="37" t="str">
        <f t="shared" si="2"/>
        <v/>
      </c>
      <c r="M16" s="38" t="str">
        <f>IF(K16=0,"",ROUND((IF(ISNUMBER('Judge 1'!O18),'Judge 1'!F18,0)+IF(ISNUMBER('Judge 2'!O18),'Judge 2'!F18,0)+IF(ISNUMBER('Judge 3'!O18),'Judge 3'!F18,0)+IF(ISNUMBER('Judge 4'!O18),'Judge 4'!F18,0)+IF(ISNUMBER('Judge 5'!O18),'Judge 5'!F18,0))/K16,2))</f>
        <v/>
      </c>
      <c r="N16" s="36" t="str">
        <f t="shared" si="3"/>
        <v/>
      </c>
      <c r="O16" s="25" t="str">
        <f>IF(C16="","",IF(K16&lt;2,"Needs more judges",IF(N(N16)&gt;=Summary!$C$27,"Discuss scores","")))</f>
        <v/>
      </c>
    </row>
    <row r="17" spans="1:15" ht="30" customHeight="1" x14ac:dyDescent="0.45">
      <c r="A17" s="35" t="str">
        <f t="shared" si="0"/>
        <v/>
      </c>
      <c r="B17" s="25">
        <f>Teams!A17</f>
        <v>13</v>
      </c>
      <c r="C17" s="16" t="str">
        <f>IF(Teams!B17="","",Teams!B17)</f>
        <v/>
      </c>
      <c r="D17" s="16" t="str">
        <f>IF(Teams!C17="","",Teams!C17)</f>
        <v/>
      </c>
      <c r="E17" s="25" t="str">
        <f>IF(Teams!F17="","",Teams!F17)</f>
        <v/>
      </c>
      <c r="F17" s="36" t="str">
        <f>IF('Judge 1'!O19="","",'Judge 1'!O19)</f>
        <v/>
      </c>
      <c r="G17" s="36" t="str">
        <f>IF('Judge 2'!O19="","",'Judge 2'!O19)</f>
        <v/>
      </c>
      <c r="H17" s="36" t="str">
        <f>IF('Judge 3'!O19="","",'Judge 3'!O19)</f>
        <v/>
      </c>
      <c r="I17" s="36" t="str">
        <f>IF('Judge 4'!O19="","",'Judge 4'!O19)</f>
        <v/>
      </c>
      <c r="J17" s="36" t="str">
        <f>IF('Judge 5'!O19="","",'Judge 5'!O19)</f>
        <v/>
      </c>
      <c r="K17" s="25">
        <f t="shared" si="1"/>
        <v>0</v>
      </c>
      <c r="L17" s="37" t="str">
        <f t="shared" si="2"/>
        <v/>
      </c>
      <c r="M17" s="38" t="str">
        <f>IF(K17=0,"",ROUND((IF(ISNUMBER('Judge 1'!O19),'Judge 1'!F19,0)+IF(ISNUMBER('Judge 2'!O19),'Judge 2'!F19,0)+IF(ISNUMBER('Judge 3'!O19),'Judge 3'!F19,0)+IF(ISNUMBER('Judge 4'!O19),'Judge 4'!F19,0)+IF(ISNUMBER('Judge 5'!O19),'Judge 5'!F19,0))/K17,2))</f>
        <v/>
      </c>
      <c r="N17" s="36" t="str">
        <f t="shared" si="3"/>
        <v/>
      </c>
      <c r="O17" s="25" t="str">
        <f>IF(C17="","",IF(K17&lt;2,"Needs more judges",IF(N(N17)&gt;=Summary!$C$27,"Discuss scores","")))</f>
        <v/>
      </c>
    </row>
    <row r="18" spans="1:15" ht="30" customHeight="1" x14ac:dyDescent="0.45">
      <c r="A18" s="35" t="str">
        <f t="shared" si="0"/>
        <v/>
      </c>
      <c r="B18" s="25">
        <f>Teams!A18</f>
        <v>14</v>
      </c>
      <c r="C18" s="16" t="str">
        <f>IF(Teams!B18="","",Teams!B18)</f>
        <v/>
      </c>
      <c r="D18" s="16" t="str">
        <f>IF(Teams!C18="","",Teams!C18)</f>
        <v/>
      </c>
      <c r="E18" s="25" t="str">
        <f>IF(Teams!F18="","",Teams!F18)</f>
        <v/>
      </c>
      <c r="F18" s="36" t="str">
        <f>IF('Judge 1'!O20="","",'Judge 1'!O20)</f>
        <v/>
      </c>
      <c r="G18" s="36" t="str">
        <f>IF('Judge 2'!O20="","",'Judge 2'!O20)</f>
        <v/>
      </c>
      <c r="H18" s="36" t="str">
        <f>IF('Judge 3'!O20="","",'Judge 3'!O20)</f>
        <v/>
      </c>
      <c r="I18" s="36" t="str">
        <f>IF('Judge 4'!O20="","",'Judge 4'!O20)</f>
        <v/>
      </c>
      <c r="J18" s="36" t="str">
        <f>IF('Judge 5'!O20="","",'Judge 5'!O20)</f>
        <v/>
      </c>
      <c r="K18" s="25">
        <f t="shared" si="1"/>
        <v>0</v>
      </c>
      <c r="L18" s="37" t="str">
        <f t="shared" si="2"/>
        <v/>
      </c>
      <c r="M18" s="38" t="str">
        <f>IF(K18=0,"",ROUND((IF(ISNUMBER('Judge 1'!O20),'Judge 1'!F20,0)+IF(ISNUMBER('Judge 2'!O20),'Judge 2'!F20,0)+IF(ISNUMBER('Judge 3'!O20),'Judge 3'!F20,0)+IF(ISNUMBER('Judge 4'!O20),'Judge 4'!F20,0)+IF(ISNUMBER('Judge 5'!O20),'Judge 5'!F20,0))/K18,2))</f>
        <v/>
      </c>
      <c r="N18" s="36" t="str">
        <f t="shared" si="3"/>
        <v/>
      </c>
      <c r="O18" s="25" t="str">
        <f>IF(C18="","",IF(K18&lt;2,"Needs more judges",IF(N(N18)&gt;=Summary!$C$27,"Discuss scores","")))</f>
        <v/>
      </c>
    </row>
    <row r="19" spans="1:15" ht="30" customHeight="1" x14ac:dyDescent="0.45">
      <c r="A19" s="35" t="str">
        <f t="shared" si="0"/>
        <v/>
      </c>
      <c r="B19" s="25">
        <f>Teams!A19</f>
        <v>15</v>
      </c>
      <c r="C19" s="16" t="str">
        <f>IF(Teams!B19="","",Teams!B19)</f>
        <v/>
      </c>
      <c r="D19" s="16" t="str">
        <f>IF(Teams!C19="","",Teams!C19)</f>
        <v/>
      </c>
      <c r="E19" s="25" t="str">
        <f>IF(Teams!F19="","",Teams!F19)</f>
        <v/>
      </c>
      <c r="F19" s="36" t="str">
        <f>IF('Judge 1'!O21="","",'Judge 1'!O21)</f>
        <v/>
      </c>
      <c r="G19" s="36" t="str">
        <f>IF('Judge 2'!O21="","",'Judge 2'!O21)</f>
        <v/>
      </c>
      <c r="H19" s="36" t="str">
        <f>IF('Judge 3'!O21="","",'Judge 3'!O21)</f>
        <v/>
      </c>
      <c r="I19" s="36" t="str">
        <f>IF('Judge 4'!O21="","",'Judge 4'!O21)</f>
        <v/>
      </c>
      <c r="J19" s="36" t="str">
        <f>IF('Judge 5'!O21="","",'Judge 5'!O21)</f>
        <v/>
      </c>
      <c r="K19" s="25">
        <f t="shared" si="1"/>
        <v>0</v>
      </c>
      <c r="L19" s="37" t="str">
        <f t="shared" si="2"/>
        <v/>
      </c>
      <c r="M19" s="38" t="str">
        <f>IF(K19=0,"",ROUND((IF(ISNUMBER('Judge 1'!O21),'Judge 1'!F21,0)+IF(ISNUMBER('Judge 2'!O21),'Judge 2'!F21,0)+IF(ISNUMBER('Judge 3'!O21),'Judge 3'!F21,0)+IF(ISNUMBER('Judge 4'!O21),'Judge 4'!F21,0)+IF(ISNUMBER('Judge 5'!O21),'Judge 5'!F21,0))/K19,2))</f>
        <v/>
      </c>
      <c r="N19" s="36" t="str">
        <f t="shared" si="3"/>
        <v/>
      </c>
      <c r="O19" s="25" t="str">
        <f>IF(C19="","",IF(K19&lt;2,"Needs more judges",IF(N(N19)&gt;=Summary!$C$27,"Discuss scores","")))</f>
        <v/>
      </c>
    </row>
    <row r="20" spans="1:15" ht="30" customHeight="1" x14ac:dyDescent="0.45">
      <c r="A20" s="35" t="str">
        <f t="shared" si="0"/>
        <v/>
      </c>
      <c r="B20" s="25">
        <f>Teams!A20</f>
        <v>16</v>
      </c>
      <c r="C20" s="16" t="str">
        <f>IF(Teams!B20="","",Teams!B20)</f>
        <v/>
      </c>
      <c r="D20" s="16" t="str">
        <f>IF(Teams!C20="","",Teams!C20)</f>
        <v/>
      </c>
      <c r="E20" s="25" t="str">
        <f>IF(Teams!F20="","",Teams!F20)</f>
        <v/>
      </c>
      <c r="F20" s="36" t="str">
        <f>IF('Judge 1'!O22="","",'Judge 1'!O22)</f>
        <v/>
      </c>
      <c r="G20" s="36" t="str">
        <f>IF('Judge 2'!O22="","",'Judge 2'!O22)</f>
        <v/>
      </c>
      <c r="H20" s="36" t="str">
        <f>IF('Judge 3'!O22="","",'Judge 3'!O22)</f>
        <v/>
      </c>
      <c r="I20" s="36" t="str">
        <f>IF('Judge 4'!O22="","",'Judge 4'!O22)</f>
        <v/>
      </c>
      <c r="J20" s="36" t="str">
        <f>IF('Judge 5'!O22="","",'Judge 5'!O22)</f>
        <v/>
      </c>
      <c r="K20" s="25">
        <f t="shared" si="1"/>
        <v>0</v>
      </c>
      <c r="L20" s="37" t="str">
        <f t="shared" si="2"/>
        <v/>
      </c>
      <c r="M20" s="38" t="str">
        <f>IF(K20=0,"",ROUND((IF(ISNUMBER('Judge 1'!O22),'Judge 1'!F22,0)+IF(ISNUMBER('Judge 2'!O22),'Judge 2'!F22,0)+IF(ISNUMBER('Judge 3'!O22),'Judge 3'!F22,0)+IF(ISNUMBER('Judge 4'!O22),'Judge 4'!F22,0)+IF(ISNUMBER('Judge 5'!O22),'Judge 5'!F22,0))/K20,2))</f>
        <v/>
      </c>
      <c r="N20" s="36" t="str">
        <f t="shared" si="3"/>
        <v/>
      </c>
      <c r="O20" s="25" t="str">
        <f>IF(C20="","",IF(K20&lt;2,"Needs more judges",IF(N(N20)&gt;=Summary!$C$27,"Discuss scores","")))</f>
        <v/>
      </c>
    </row>
    <row r="21" spans="1:15" ht="30" customHeight="1" x14ac:dyDescent="0.45">
      <c r="A21" s="35" t="str">
        <f t="shared" si="0"/>
        <v/>
      </c>
      <c r="B21" s="25">
        <f>Teams!A21</f>
        <v>17</v>
      </c>
      <c r="C21" s="16" t="str">
        <f>IF(Teams!B21="","",Teams!B21)</f>
        <v/>
      </c>
      <c r="D21" s="16" t="str">
        <f>IF(Teams!C21="","",Teams!C21)</f>
        <v/>
      </c>
      <c r="E21" s="25" t="str">
        <f>IF(Teams!F21="","",Teams!F21)</f>
        <v/>
      </c>
      <c r="F21" s="36" t="str">
        <f>IF('Judge 1'!O23="","",'Judge 1'!O23)</f>
        <v/>
      </c>
      <c r="G21" s="36" t="str">
        <f>IF('Judge 2'!O23="","",'Judge 2'!O23)</f>
        <v/>
      </c>
      <c r="H21" s="36" t="str">
        <f>IF('Judge 3'!O23="","",'Judge 3'!O23)</f>
        <v/>
      </c>
      <c r="I21" s="36" t="str">
        <f>IF('Judge 4'!O23="","",'Judge 4'!O23)</f>
        <v/>
      </c>
      <c r="J21" s="36" t="str">
        <f>IF('Judge 5'!O23="","",'Judge 5'!O23)</f>
        <v/>
      </c>
      <c r="K21" s="25">
        <f t="shared" si="1"/>
        <v>0</v>
      </c>
      <c r="L21" s="37" t="str">
        <f t="shared" si="2"/>
        <v/>
      </c>
      <c r="M21" s="38" t="str">
        <f>IF(K21=0,"",ROUND((IF(ISNUMBER('Judge 1'!O23),'Judge 1'!F23,0)+IF(ISNUMBER('Judge 2'!O23),'Judge 2'!F23,0)+IF(ISNUMBER('Judge 3'!O23),'Judge 3'!F23,0)+IF(ISNUMBER('Judge 4'!O23),'Judge 4'!F23,0)+IF(ISNUMBER('Judge 5'!O23),'Judge 5'!F23,0))/K21,2))</f>
        <v/>
      </c>
      <c r="N21" s="36" t="str">
        <f t="shared" si="3"/>
        <v/>
      </c>
      <c r="O21" s="25" t="str">
        <f>IF(C21="","",IF(K21&lt;2,"Needs more judges",IF(N(N21)&gt;=Summary!$C$27,"Discuss scores","")))</f>
        <v/>
      </c>
    </row>
    <row r="22" spans="1:15" ht="30" customHeight="1" x14ac:dyDescent="0.45">
      <c r="A22" s="35" t="str">
        <f t="shared" si="0"/>
        <v/>
      </c>
      <c r="B22" s="25">
        <f>Teams!A22</f>
        <v>18</v>
      </c>
      <c r="C22" s="16" t="str">
        <f>IF(Teams!B22="","",Teams!B22)</f>
        <v/>
      </c>
      <c r="D22" s="16" t="str">
        <f>IF(Teams!C22="","",Teams!C22)</f>
        <v/>
      </c>
      <c r="E22" s="25" t="str">
        <f>IF(Teams!F22="","",Teams!F22)</f>
        <v/>
      </c>
      <c r="F22" s="36" t="str">
        <f>IF('Judge 1'!O24="","",'Judge 1'!O24)</f>
        <v/>
      </c>
      <c r="G22" s="36" t="str">
        <f>IF('Judge 2'!O24="","",'Judge 2'!O24)</f>
        <v/>
      </c>
      <c r="H22" s="36" t="str">
        <f>IF('Judge 3'!O24="","",'Judge 3'!O24)</f>
        <v/>
      </c>
      <c r="I22" s="36" t="str">
        <f>IF('Judge 4'!O24="","",'Judge 4'!O24)</f>
        <v/>
      </c>
      <c r="J22" s="36" t="str">
        <f>IF('Judge 5'!O24="","",'Judge 5'!O24)</f>
        <v/>
      </c>
      <c r="K22" s="25">
        <f t="shared" si="1"/>
        <v>0</v>
      </c>
      <c r="L22" s="37" t="str">
        <f t="shared" si="2"/>
        <v/>
      </c>
      <c r="M22" s="38" t="str">
        <f>IF(K22=0,"",ROUND((IF(ISNUMBER('Judge 1'!O24),'Judge 1'!F24,0)+IF(ISNUMBER('Judge 2'!O24),'Judge 2'!F24,0)+IF(ISNUMBER('Judge 3'!O24),'Judge 3'!F24,0)+IF(ISNUMBER('Judge 4'!O24),'Judge 4'!F24,0)+IF(ISNUMBER('Judge 5'!O24),'Judge 5'!F24,0))/K22,2))</f>
        <v/>
      </c>
      <c r="N22" s="36" t="str">
        <f t="shared" si="3"/>
        <v/>
      </c>
      <c r="O22" s="25" t="str">
        <f>IF(C22="","",IF(K22&lt;2,"Needs more judges",IF(N(N22)&gt;=Summary!$C$27,"Discuss scores","")))</f>
        <v/>
      </c>
    </row>
    <row r="23" spans="1:15" ht="30" customHeight="1" x14ac:dyDescent="0.45">
      <c r="A23" s="35" t="str">
        <f t="shared" si="0"/>
        <v/>
      </c>
      <c r="B23" s="25">
        <f>Teams!A23</f>
        <v>19</v>
      </c>
      <c r="C23" s="16" t="str">
        <f>IF(Teams!B23="","",Teams!B23)</f>
        <v/>
      </c>
      <c r="D23" s="16" t="str">
        <f>IF(Teams!C23="","",Teams!C23)</f>
        <v/>
      </c>
      <c r="E23" s="25" t="str">
        <f>IF(Teams!F23="","",Teams!F23)</f>
        <v/>
      </c>
      <c r="F23" s="36" t="str">
        <f>IF('Judge 1'!O25="","",'Judge 1'!O25)</f>
        <v/>
      </c>
      <c r="G23" s="36" t="str">
        <f>IF('Judge 2'!O25="","",'Judge 2'!O25)</f>
        <v/>
      </c>
      <c r="H23" s="36" t="str">
        <f>IF('Judge 3'!O25="","",'Judge 3'!O25)</f>
        <v/>
      </c>
      <c r="I23" s="36" t="str">
        <f>IF('Judge 4'!O25="","",'Judge 4'!O25)</f>
        <v/>
      </c>
      <c r="J23" s="36" t="str">
        <f>IF('Judge 5'!O25="","",'Judge 5'!O25)</f>
        <v/>
      </c>
      <c r="K23" s="25">
        <f t="shared" si="1"/>
        <v>0</v>
      </c>
      <c r="L23" s="37" t="str">
        <f t="shared" si="2"/>
        <v/>
      </c>
      <c r="M23" s="38" t="str">
        <f>IF(K23=0,"",ROUND((IF(ISNUMBER('Judge 1'!O25),'Judge 1'!F25,0)+IF(ISNUMBER('Judge 2'!O25),'Judge 2'!F25,0)+IF(ISNUMBER('Judge 3'!O25),'Judge 3'!F25,0)+IF(ISNUMBER('Judge 4'!O25),'Judge 4'!F25,0)+IF(ISNUMBER('Judge 5'!O25),'Judge 5'!F25,0))/K23,2))</f>
        <v/>
      </c>
      <c r="N23" s="36" t="str">
        <f t="shared" si="3"/>
        <v/>
      </c>
      <c r="O23" s="25" t="str">
        <f>IF(C23="","",IF(K23&lt;2,"Needs more judges",IF(N(N23)&gt;=Summary!$C$27,"Discuss scores","")))</f>
        <v/>
      </c>
    </row>
    <row r="24" spans="1:15" ht="30" customHeight="1" x14ac:dyDescent="0.45">
      <c r="A24" s="35" t="str">
        <f t="shared" si="0"/>
        <v/>
      </c>
      <c r="B24" s="25">
        <f>Teams!A24</f>
        <v>20</v>
      </c>
      <c r="C24" s="16" t="str">
        <f>IF(Teams!B24="","",Teams!B24)</f>
        <v/>
      </c>
      <c r="D24" s="16" t="str">
        <f>IF(Teams!C24="","",Teams!C24)</f>
        <v/>
      </c>
      <c r="E24" s="25" t="str">
        <f>IF(Teams!F24="","",Teams!F24)</f>
        <v/>
      </c>
      <c r="F24" s="36" t="str">
        <f>IF('Judge 1'!O26="","",'Judge 1'!O26)</f>
        <v/>
      </c>
      <c r="G24" s="36" t="str">
        <f>IF('Judge 2'!O26="","",'Judge 2'!O26)</f>
        <v/>
      </c>
      <c r="H24" s="36" t="str">
        <f>IF('Judge 3'!O26="","",'Judge 3'!O26)</f>
        <v/>
      </c>
      <c r="I24" s="36" t="str">
        <f>IF('Judge 4'!O26="","",'Judge 4'!O26)</f>
        <v/>
      </c>
      <c r="J24" s="36" t="str">
        <f>IF('Judge 5'!O26="","",'Judge 5'!O26)</f>
        <v/>
      </c>
      <c r="K24" s="25">
        <f t="shared" si="1"/>
        <v>0</v>
      </c>
      <c r="L24" s="37" t="str">
        <f t="shared" si="2"/>
        <v/>
      </c>
      <c r="M24" s="38" t="str">
        <f>IF(K24=0,"",ROUND((IF(ISNUMBER('Judge 1'!O26),'Judge 1'!F26,0)+IF(ISNUMBER('Judge 2'!O26),'Judge 2'!F26,0)+IF(ISNUMBER('Judge 3'!O26),'Judge 3'!F26,0)+IF(ISNUMBER('Judge 4'!O26),'Judge 4'!F26,0)+IF(ISNUMBER('Judge 5'!O26),'Judge 5'!F26,0))/K24,2))</f>
        <v/>
      </c>
      <c r="N24" s="36" t="str">
        <f t="shared" si="3"/>
        <v/>
      </c>
      <c r="O24" s="25" t="str">
        <f>IF(C24="","",IF(K24&lt;2,"Needs more judges",IF(N(N24)&gt;=Summary!$C$27,"Discuss scores","")))</f>
        <v/>
      </c>
    </row>
    <row r="27" spans="1:15" x14ac:dyDescent="0.45">
      <c r="A27" s="39" t="s">
        <v>161</v>
      </c>
      <c r="B27" s="24" t="s">
        <v>162</v>
      </c>
      <c r="C27" s="23">
        <v>20</v>
      </c>
      <c r="D27" s="34" t="s">
        <v>163</v>
      </c>
    </row>
    <row r="28" spans="1:15" x14ac:dyDescent="0.45">
      <c r="A28" s="39" t="s">
        <v>164</v>
      </c>
      <c r="B28" s="34" t="s">
        <v>165</v>
      </c>
    </row>
    <row r="29" spans="1:15" x14ac:dyDescent="0.45">
      <c r="B29" s="34" t="s">
        <v>166</v>
      </c>
    </row>
  </sheetData>
  <conditionalFormatting sqref="A5:O24">
    <cfRule type="expression" dxfId="3" priority="2">
      <formula>$A5=1</formula>
    </cfRule>
    <cfRule type="expression" dxfId="2" priority="3">
      <formula>$A5=2</formula>
    </cfRule>
    <cfRule type="expression" dxfId="1" priority="4">
      <formula>$A5=3</formula>
    </cfRule>
  </conditionalFormatting>
  <conditionalFormatting sqref="O5:O24">
    <cfRule type="cellIs" dxfId="0" priority="5" operator="equal">
      <formula>"Discuss scores"</formula>
    </cfRule>
  </conditionalFormatting>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9</vt:i4>
      </vt:variant>
      <vt:variant>
        <vt:lpstr>Named Ranges</vt:lpstr>
      </vt:variant>
      <vt:variant>
        <vt:i4>5</vt:i4>
      </vt:variant>
    </vt:vector>
  </HeadingPairs>
  <TitlesOfParts>
    <vt:vector size="14" baseType="lpstr">
      <vt:lpstr>How to Use</vt:lpstr>
      <vt:lpstr>Rubric</vt:lpstr>
      <vt:lpstr>Teams</vt:lpstr>
      <vt:lpstr>Judge 1</vt:lpstr>
      <vt:lpstr>Judge 2</vt:lpstr>
      <vt:lpstr>Judge 3</vt:lpstr>
      <vt:lpstr>Judge 4</vt:lpstr>
      <vt:lpstr>Judge 5</vt:lpstr>
      <vt:lpstr>Summary</vt:lpstr>
      <vt:lpstr>'Judge 1'!Print_Titles</vt:lpstr>
      <vt:lpstr>'Judge 2'!Print_Titles</vt:lpstr>
      <vt:lpstr>'Judge 3'!Print_Titles</vt:lpstr>
      <vt:lpstr>'Judge 4'!Print_Titles</vt:lpstr>
      <vt:lpstr>'Judge 5'!Print_Titles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Robert Loredo</dc:creator>
  <dc:description/>
  <cp:lastModifiedBy>Robert Loredo</cp:lastModifiedBy>
  <cp:revision>0</cp:revision>
  <dcterms:created xsi:type="dcterms:W3CDTF">2026-10-05T01:11:21Z</dcterms:created>
  <dcterms:modified xsi:type="dcterms:W3CDTF">2026-10-05T01:19:25Z</dcterms:modified>
  <dc:language>en-US</dc:language>
</cp:coreProperties>
</file>